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910"/>
  <workbookPr showInkAnnotation="0" autoCompressPictures="0"/>
  <bookViews>
    <workbookView xWindow="240" yWindow="240" windowWidth="25360" windowHeight="13980" tabRatio="500" activeTab="2"/>
  </bookViews>
  <sheets>
    <sheet name="Summary" sheetId="4" r:id="rId1"/>
    <sheet name="FY14-16 Aid to Localities" sheetId="2" r:id="rId2"/>
    <sheet name="FY14-16 Capital" sheetId="3" r:id="rId3"/>
  </sheet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M62" i="2" l="1"/>
  <c r="N62" i="2"/>
  <c r="O62" i="2"/>
  <c r="Q63" i="2"/>
  <c r="M57" i="3"/>
  <c r="N57" i="3"/>
  <c r="O57" i="3"/>
  <c r="Q57" i="3"/>
  <c r="P57" i="3"/>
  <c r="Q62" i="2"/>
  <c r="P62" i="2"/>
  <c r="B6" i="4"/>
  <c r="B4" i="4"/>
  <c r="B3" i="4"/>
  <c r="C3" i="4"/>
  <c r="C6" i="4"/>
  <c r="Q51" i="3"/>
  <c r="P51" i="3"/>
  <c r="Q52" i="3" a="1"/>
  <c r="Q52" i="3"/>
  <c r="Q58" i="2" a="1"/>
  <c r="Q58" i="2"/>
  <c r="B11" i="4"/>
  <c r="Q53" i="3" a="1"/>
  <c r="Q53" i="3"/>
  <c r="C11" i="4"/>
  <c r="D11" i="4"/>
  <c r="Q59" i="2" a="1"/>
  <c r="Q59" i="2"/>
  <c r="B12" i="4"/>
  <c r="Q54" i="3" a="1"/>
  <c r="Q54" i="3"/>
  <c r="C12" i="4"/>
  <c r="D12" i="4"/>
  <c r="Q60" i="2" a="1"/>
  <c r="Q60" i="2"/>
  <c r="B13" i="4"/>
  <c r="Q55" i="3" a="1"/>
  <c r="Q55" i="3"/>
  <c r="C13" i="4"/>
  <c r="D13" i="4"/>
  <c r="C10" i="4"/>
  <c r="Q57" i="2" a="1"/>
  <c r="Q57" i="2"/>
  <c r="B10" i="4"/>
  <c r="D10" i="4"/>
  <c r="Q56" i="2"/>
  <c r="C4" i="4"/>
  <c r="C5" i="4"/>
  <c r="C7" i="4"/>
  <c r="M56" i="2"/>
  <c r="M51" i="3"/>
  <c r="B5" i="4"/>
  <c r="B7" i="4"/>
  <c r="O51" i="3"/>
  <c r="N51" i="3"/>
  <c r="P55" i="3" a="1"/>
  <c r="P55" i="3"/>
  <c r="O55" i="3" a="1"/>
  <c r="O55" i="3"/>
  <c r="N55" i="3" a="1"/>
  <c r="N55" i="3"/>
  <c r="M55" i="3" a="1"/>
  <c r="M55" i="3"/>
  <c r="P54" i="3" a="1"/>
  <c r="P54" i="3"/>
  <c r="O54" i="3" a="1"/>
  <c r="O54" i="3"/>
  <c r="N54" i="3" a="1"/>
  <c r="N54" i="3"/>
  <c r="M54" i="3" a="1"/>
  <c r="M54" i="3"/>
  <c r="P53" i="3" a="1"/>
  <c r="P53" i="3"/>
  <c r="O53" i="3" a="1"/>
  <c r="O53" i="3"/>
  <c r="N53" i="3" a="1"/>
  <c r="N53" i="3"/>
  <c r="M53" i="3" a="1"/>
  <c r="M53" i="3"/>
  <c r="P52" i="3" a="1"/>
  <c r="P52" i="3"/>
  <c r="O52" i="3" a="1"/>
  <c r="O52" i="3"/>
  <c r="N52" i="3" a="1"/>
  <c r="N52" i="3"/>
  <c r="M52" i="3" a="1"/>
  <c r="M52" i="3"/>
  <c r="T51" i="3"/>
  <c r="P56" i="2"/>
  <c r="O56" i="2"/>
  <c r="N56" i="2"/>
  <c r="T56" i="2"/>
  <c r="M57" i="2" a="1"/>
  <c r="M57" i="2"/>
  <c r="N57" i="2" a="1"/>
  <c r="N57" i="2"/>
  <c r="O57" i="2" a="1"/>
  <c r="O57" i="2"/>
  <c r="P57" i="2" a="1"/>
  <c r="P57" i="2"/>
  <c r="M59" i="2" a="1"/>
  <c r="M59" i="2"/>
  <c r="N59" i="2" a="1"/>
  <c r="N59" i="2"/>
  <c r="O59" i="2" a="1"/>
  <c r="O59" i="2"/>
  <c r="P59" i="2" a="1"/>
  <c r="P59" i="2"/>
  <c r="M58" i="2" a="1"/>
  <c r="M58" i="2"/>
  <c r="M60" i="2" a="1"/>
  <c r="M60" i="2"/>
  <c r="N58" i="2" a="1"/>
  <c r="N58" i="2"/>
  <c r="N60" i="2" a="1"/>
  <c r="N60" i="2"/>
  <c r="O58" i="2" a="1"/>
  <c r="O58" i="2"/>
  <c r="O60" i="2" a="1"/>
  <c r="O60" i="2"/>
  <c r="P58" i="2" a="1"/>
  <c r="P58" i="2"/>
  <c r="P60" i="2" a="1"/>
  <c r="P60" i="2"/>
</calcChain>
</file>

<file path=xl/sharedStrings.xml><?xml version="1.0" encoding="utf-8"?>
<sst xmlns="http://schemas.openxmlformats.org/spreadsheetml/2006/main" count="1165" uniqueCount="390">
  <si>
    <t>S2003/A3003 (FY16)</t>
  </si>
  <si>
    <t>S6353/A8554 (FY15)</t>
  </si>
  <si>
    <t>S2603/A3003 (FY14)</t>
  </si>
  <si>
    <t>Budget Bill</t>
  </si>
  <si>
    <t>Budget Bill Type</t>
  </si>
  <si>
    <t>Page No.</t>
  </si>
  <si>
    <t>Agency Name</t>
  </si>
  <si>
    <t>Approving Authorities</t>
  </si>
  <si>
    <t>Governor</t>
  </si>
  <si>
    <t>Senate</t>
  </si>
  <si>
    <t>Assembly</t>
  </si>
  <si>
    <t>Attorney General</t>
  </si>
  <si>
    <t>Fund/Program Name</t>
  </si>
  <si>
    <t>Bill Text</t>
  </si>
  <si>
    <t>Chapter/Section/Laws</t>
  </si>
  <si>
    <t>Total Funding Amount (Lifetime)</t>
  </si>
  <si>
    <t>FY14 Authorizations</t>
  </si>
  <si>
    <t>FY15 Authorizations</t>
  </si>
  <si>
    <t>FY16 (Exec) Authorizations</t>
  </si>
  <si>
    <t>FY16 (Enacted) Authorizations</t>
  </si>
  <si>
    <t>Ref</t>
  </si>
  <si>
    <t>Notes</t>
  </si>
  <si>
    <t>30-day Amendment Disclosure</t>
  </si>
  <si>
    <t>Aid to Localities</t>
  </si>
  <si>
    <t>Division of Criminal Justice Services</t>
  </si>
  <si>
    <t>Temporary President of the Senate; Director of the Budget</t>
  </si>
  <si>
    <t>Y</t>
  </si>
  <si>
    <t>Crime Prevention and Reduction Strategies Program; General Fund, Local Assistance Account - 10000</t>
  </si>
  <si>
    <t>For services and expenses of programs that prevent domestic violence or aid the victims of domestic violence.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</si>
  <si>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Senate resolution</t>
  </si>
  <si>
    <t>For services and expenses of law enforcement, anti-drug, anti-violence,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</si>
  <si>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For services and expenses of law enforcement and emergency services agencies for equipment and technology enhancements.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</si>
  <si>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For services and expenses of rape crisis centers for services to rape victims and programs to prevent rape, in underserved areas.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</si>
  <si>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Crime Prevention and Reduction Strategies Program; Special Revenue Funds, Federal Miscellaneous Operating Grants Fund, Edward Byrne Memorial Grant Account</t>
  </si>
  <si>
    <t>For services and expenses of drug, violence, and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</si>
  <si>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Crime Prevention and Reduction Strategies Program; Special Revenue Funds, Miscellaneous Special Revenue Fund, Legal Services Assistance Account - 22096</t>
  </si>
  <si>
    <t>For services and expenses of civil or criminal domestic violence services.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</si>
  <si>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S2003/A3003 (FY16); S6353/A8553 (FY15)</t>
  </si>
  <si>
    <t>78; 65</t>
  </si>
  <si>
    <t>By chapter 53, section 1, of the laws of 2014</t>
  </si>
  <si>
    <t>R6135-2013 passed 6/20/14</t>
  </si>
  <si>
    <t>S2003/A3003 (FY16); S6353/A8553 (FY15); S2603/A3003 (FY14)</t>
  </si>
  <si>
    <t>81; 77; 63</t>
  </si>
  <si>
    <t>By chapter 53, section 1, of the laws of 2013</t>
  </si>
  <si>
    <t>R2681-2013 passed 6/21/13</t>
  </si>
  <si>
    <t>81; 77; 64</t>
  </si>
  <si>
    <t>R2681-2013 passed 6/21/13 for $1,590,000; R6135-2013 passed 6/20/14 for $301,000</t>
  </si>
  <si>
    <t>83; 79; 74</t>
  </si>
  <si>
    <t>For services and expenses of family court domestic violence services.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</si>
  <si>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53, section 1, of the laws of 2012</t>
  </si>
  <si>
    <t>R5595-2011 passed 6/21/12</t>
  </si>
  <si>
    <t>For services and expenses of local law enforcement and judges for domestic violence training.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</si>
  <si>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84; 79; 74</t>
  </si>
  <si>
    <t>96; 67</t>
  </si>
  <si>
    <t>97; 95; 65</t>
  </si>
  <si>
    <t>98; 95; 92</t>
  </si>
  <si>
    <t xml:space="preserve">For  services  and  expenses  of drug, violence, and crime control and prevention programs.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</si>
  <si>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106; 107; 106</t>
  </si>
  <si>
    <t>Crime Prevention and Reduction Strategies Program; Special Revenue Funds, Miscellaneous Special Revenue Fund, Criminal Justice Improvement Account - 21945</t>
  </si>
  <si>
    <t>108; 71</t>
  </si>
  <si>
    <t>109; 110; 69</t>
  </si>
  <si>
    <t>110; 111; 110</t>
  </si>
  <si>
    <t>By chapter 53, section 1, of the laws of 2012, as amended by chapter 53, section 1, of the laws of 2014</t>
  </si>
  <si>
    <t>112; 113; 116</t>
  </si>
  <si>
    <t>Governor; Majority Leader of the Senate</t>
  </si>
  <si>
    <t>For services, expenses or reimbursement of expenses incurred by local government agencies and/or not-for-profit providers or their employees providing civil or criminal legal services; provided, however, no funds shall be allocated from this amount until a memorandum of understanding is agreed to by the governor and the majority leader of the senate</t>
  </si>
  <si>
    <t>By chapter 50, section 1, of the laws of 2006, as amended by chapter 50, section 1, of the laws of 2007</t>
  </si>
  <si>
    <t>MOU</t>
  </si>
  <si>
    <t>Department of Environmental Conservation</t>
  </si>
  <si>
    <t>Administration Program; General Fund, Local Assistance Account - 10000</t>
  </si>
  <si>
    <t>For additional services and expenses of the invasive species and dredging projects.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</si>
  <si>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S6353/A8553 (FY15); S2603/A3003 (FY14)</t>
  </si>
  <si>
    <t>224; 202</t>
  </si>
  <si>
    <t>Education Department</t>
  </si>
  <si>
    <t>Office of Prekindergarten through Grade Twelve Education Program; General Fund, Local Assistance Account - 10000</t>
  </si>
  <si>
    <t>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</si>
  <si>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228; 227</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</si>
  <si>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</si>
  <si>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R2680-2013 passed 6/21/13</t>
  </si>
  <si>
    <t>Speaker of the Assembly; Director of the Budget</t>
  </si>
  <si>
    <t>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must be approved by a majority vote of all  members  elected  to  the  assembly  upon  a roll call vote</t>
  </si>
  <si>
    <t>R5594-2011 passed 6/21/12</t>
  </si>
  <si>
    <t>234; 233</t>
  </si>
  <si>
    <t xml:space="preserve">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</si>
  <si>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247; 243</t>
  </si>
  <si>
    <t xml:space="preserve"> For additional grants in  aid  to  certain  school  districts,  public libraries  and  not-for-profit  institutions.  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must  be  approved  by a majority vote of all members elected to the assembly upon a roll call vote
</t>
  </si>
  <si>
    <t>By chapter 53, section 1, of the laws of 2009, as amended by chapter 53, section 1, of the laws of 2012</t>
  </si>
  <si>
    <t>Assembly resolution</t>
  </si>
  <si>
    <t>253; 250</t>
  </si>
  <si>
    <t>For grants in aid to school districts, libraries, not for profits  and educational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</si>
  <si>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S6353/A8553 (FY15)</t>
  </si>
  <si>
    <t>Speaker of Assembly; Director of the Budget</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</si>
  <si>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shall  be approved by a majority vote of all members elected  to  the assembly upon a roll call vote 
</t>
  </si>
  <si>
    <t>E1441-2013, passed 6/19/14</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</si>
  <si>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</si>
  <si>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R6133-2013, passed 6/20/14</t>
  </si>
  <si>
    <t>Department of Health</t>
  </si>
  <si>
    <t>Center for Community Health Program; General Fund, Local Assistance Account - 10000</t>
  </si>
  <si>
    <t>For services and expenses related to women's health services.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shall  be approved by a majority vote of all members elected  to  the assembly upon a roll call vote</t>
  </si>
  <si>
    <t>For services and expenses related to the recommendations of the senate task force of Lyme and Tick Borne diseases.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</si>
  <si>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Division of Housing and Community Renewal</t>
  </si>
  <si>
    <t>Director of the Budget; Speaker of the Assembly; Temporary President of the Senate</t>
  </si>
  <si>
    <t>Office of Housing Preservation; Fiduciary Funds, Mortgage Settlement Proceeds Trust Fund</t>
  </si>
  <si>
    <t xml:space="preserve">For  allocation  as  follows:  In  accordance  with a plan  approved in a memorandum of  understanding  executed  by the director of the budget, the speaker of the assembly, and  the  temporary  president  of  the senate, or their designees, in consultation with the commissioner of  the division  of  housing  and community renewal, to provide  compensation to the state of New York and  its  communities  for  harms  purportedly  caused  by  the allegedly unlawful  conduct  of  J.P. Morgan Securities LLC (f/k/a "Bear, Stearns &amp; Co. Inc."), JPMorgan Chase Bank,  N.A.,  EMC Mortgage LLC (f/k/a "EMC Mortgage Corporation"), for purposes  intended to avoid preventable foreclosures, to ameliorate the effects of  the  foreclosure  crisis,  to enhance law enforcement efforts to prevent and prosecute financial  fraud  or  unfair  or deceptive acts or practices, and to otherwise promote  the  interests  of  the investing  public.  Such  permissible purposes for allocation of the funds include, but  are  not  limited  to, providing  funding  for  housing  counselors,  state and local foreclosure assistance hotlines, state  and  local  foreclosure  mediation programs, legal assistance, housing remediation and anti-blight projects,  and  for  the training  and  staffing  of,  and  capital  expenditures required by, financial  fraud  and  consumer  protection efforts,  and  for any other purpose consistent with the  terms of the Settlement  Agreement  dated  November  19,  2013  between  J.P.  Morgan Securities LLC (f/k/a "Bear,  Stearns &amp; Co. Inc."), JPMorgan  Chase  Bank,  N.A.,  EMC  Mortgage  LLC (f/k/a "EMC Mortgage Corporation") and the  people of the state of New York... not more than $58,000,000 for  the  period April  1,  2014,  through and past October 31, 2014, not  more than an  additional  $127,183,321  for  the  period November  1, 2014 through and past October 31, 2015; not more than an  additional  $127,183,321  for  the  period November 1, 2015 through and past March 31, 2016.
</t>
  </si>
  <si>
    <t>MOU, see reference on page 56 of Public Protection and General Government Legislation</t>
  </si>
  <si>
    <t>648; 767; 777</t>
  </si>
  <si>
    <t>Department of Labor</t>
  </si>
  <si>
    <t>Senate Majority</t>
  </si>
  <si>
    <t>Employment and Training Program; General Fund Local Assistance Account - 10000</t>
  </si>
  <si>
    <t>For Senate Majority Labor Initiatives</t>
  </si>
  <si>
    <t>By chapter 53, section 1, of the laws of 2006, as amended by chapter 53, section 1, of the laws of 2011</t>
  </si>
  <si>
    <t>648; 768; 777</t>
  </si>
  <si>
    <t>By chapter 53, section 1, of the laws of 2005</t>
  </si>
  <si>
    <t>For Various Assembly Labor Initiatives</t>
  </si>
  <si>
    <t>654; 774</t>
  </si>
  <si>
    <t>Department of Law</t>
  </si>
  <si>
    <t>Attorney General; Director of the Budget</t>
  </si>
  <si>
    <t>Foreclosure Avoidance and Amelioration; Fiduciary Funds Miscellaneous New York State Agency Fund Mortgage Settlement Proceeds Trust Fund Account - 60690</t>
  </si>
  <si>
    <t>For allocation as follows: In accordance with a plan developed by the attorney general to provide compensation to the state of New York and its communities for harms purportedly caused by the allegedly unlawful conduct of J.P. Morgan Securities LLC (f/k/a "Bear, Stearns &amp; Co. Inc."), JP Morgan Chase Bank, N.A., EMC Mortgage LLC (f/k/a "EMC Mortgage Corporation"), for purposes inteded to avoid preventable foreclosures, to ameliorate the effects of the foreclosure crisis, to enhance law enforcement efforts to prevent and prosecute financial fraud or unfair or deceptive acts or practices, and to otherwise promote the interests of the investing public. Such permissible purposes for allocation of the funds include, but are not limited to, providing funding for housing counselors, state and local foreclosure assistance hotlines, state and local foreclosure mediation projects, legal assistance, housing remediation and anti-blight projects, and for the training and staffing of, and capital expenditures required by, financial fraud and consumer protection efforts, and for any other purpose consistent with the terms of the Settlement Agreement dated November 19, 2013 between J.P. Morgan Securities LLC (f/k/a "Bear, Stearns &amp; Co. Inc."), JPMorgan Chase Bank, N.A., EMC Mortgage LLC (f/k/a "EMC Mortgage Corporation") and the people of the state of New York. Notwithstanding any other law to the contrary, the amounts appropriated herein may be suballocated to any state department or agency for the purposes stated herein, with the approval of the director of the budget, who shall file such approval with the department of audit and control and copies thereof with the chairman of the senate finance committee and the chairman of the assembly ways and means committee</t>
  </si>
  <si>
    <t>Department of Mental Hygiene</t>
  </si>
  <si>
    <t>Adult Services Program; Special Revenue Funds - Other, Miscellaneous Special Revenue Fund, Mental Hygiene Program Fund Account - 21907</t>
  </si>
  <si>
    <t xml:space="preserve">For additional services and expenses of the Joseph P. Dwyer Veteran Peer to Peer Pilot Program.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shall  be approved by a majority vote of all members elected  to  the assembly upon a roll call vote </t>
  </si>
  <si>
    <t>725; 854; 852</t>
  </si>
  <si>
    <t>Office of Parks, Recreation and Historic Preservation</t>
  </si>
  <si>
    <t>National Heritage Trust Program; General Fund Local Assistance Account - 10000</t>
  </si>
  <si>
    <t>For services and expenses, grants in aid or for contracts with municipalities and/or private not-for-profit agencies to be determined pursuant to a plan to be developed by the director of the budget in consultation with the temporary president of the senate for New York State Heritage Trail tourism projects</t>
  </si>
  <si>
    <t>By chapter 55, section 1, of the laws of 2005</t>
  </si>
  <si>
    <t>Urban Development Corporation</t>
  </si>
  <si>
    <t>Economic Development Program; General Fund, Local Assistance Account - 10000</t>
  </si>
  <si>
    <t xml:space="preserve">For services and expenses of military base retention and research efforts.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shall  be approved by a majority vote of all members elected  to  the assembly upon a roll call vote </t>
  </si>
  <si>
    <t>967; 969</t>
  </si>
  <si>
    <t>Governor, Senate Majority Leader, Assembly Speaker</t>
  </si>
  <si>
    <t xml:space="preserve"> For services and expenses of economic development  initiatives  to  be determined  pursuant to a memorandum of understanding to be executed by the governor, the temporary  president  of  the  senate  and  the speaker of the assembly</t>
  </si>
  <si>
    <t>By chapter 55, section 1, of the laws of 2000</t>
  </si>
  <si>
    <t>989; 991</t>
  </si>
  <si>
    <t>Miscellaneous</t>
  </si>
  <si>
    <t>Governor, Temporary President of Senate, Assembly Speaker</t>
  </si>
  <si>
    <t>Special Revenue Funds - Other; Miscellaneous Special Revenue Fund, Community Service Provider Assistance Program Account</t>
  </si>
  <si>
    <t>For services and expenses of grants to certain not-for-profit organizations and/or municipalities to be determined pursuant to a memorandum of understanding to be executed by the governor, the temporary president of the senate and the speaker of the assembly. Eligible recipients and purposes may include and shall be limited to: (a) not-for-profit organizations in good standing for initiatives that provide critical direct human services or emergency relief services that are an extension of governmental programs or purposes; (b) municipalities for initiatives that provide critical direct human services or emergency relief services; or (c) not-for- profit organizations in good standing or municipalities for initiatives that were supported by state funding in state fiscal year 2000-2001, that, without the continuation of such state funding, would result in layoffs at that not-for-profit organization or municipality or the elimination or curtailment of services which are of interest to the state or of direct benefit to the local community. Funds appropriated hereby may be suballocated to any department, agency or public authority</t>
  </si>
  <si>
    <t>By  chapter  382,  part B, section 1, of the laws of 2001, as amended by chapter 55, section 1, of the laws of 2002</t>
  </si>
  <si>
    <t>857; 987; 989</t>
  </si>
  <si>
    <t>Secretary of the Senate Finance Committee; Director of the Budget</t>
  </si>
  <si>
    <t xml:space="preserve">General Fund, Community Projects Fund - 007, Account BB
</t>
  </si>
  <si>
    <t xml:space="preserve">Notwithstanding  subdivision 5 of section 24 of the state finance law, the $74,375,000 appropriation specified herein  shall  be  available pursuant  to  one  or  several plans, which shall include but not be limited to an itemized list  of  grantees  with  the  amount  to  be received  by  each, submitted by the secretary of the senate finance committee by January 15, 2010, and subject to the  approval  of  the director of the budget </t>
  </si>
  <si>
    <t xml:space="preserve"> By  chapter  50,  section  1, of the laws of 2009, as amended by chapter 502, section 1, of the laws of 2009</t>
  </si>
  <si>
    <t>Secretary of the Senate Finance Committee; Secretary of the Assembly Ways and Means Committee; Director of the Budget</t>
  </si>
  <si>
    <t xml:space="preserve">General Fund; Community Projects Fund - 007
</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</si>
  <si>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appropriated  hereby  may  be  suballocated to any department, agency, or  public authority
</t>
  </si>
  <si>
    <t>By chapter 55, section 1, of the laws of 2006</t>
  </si>
  <si>
    <t>858; 988; 990</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</si>
  <si>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appropriated  hereby  may  be  suballocated to any department, agency, or public authority 
</t>
  </si>
  <si>
    <t>858; 989; 990</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</si>
  <si>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director  of the  budget,  the  secretary of the senate finance committee and the secretary of the assembly ways and means committee. The funds approriated hereby may be suballocated to  any  department,  agency,  or  public authority
</t>
  </si>
  <si>
    <t>By chapter 55, section 1, of the laws of 2004, as amended by chapter 50, section 1, of the laws of 2005</t>
  </si>
  <si>
    <t xml:space="preserve">For  services  and  expenses,  grants  in  aid,  or for contracts with certain  not-for-profit  agencies,  universities,  colleges,  school districts,  corporations,  and/or  municipalities in a manner determined pursuant to section 99-d of the state finance law and  subject to  a memorandum of understanding to be executed by the secretary of the senate finance committee and the secretary of the assembly  ways and  means  committee. The funds appropriated hereby may be suballocated to any department, agency or public authority 
</t>
  </si>
  <si>
    <t>By chapter 54, section 1, of the laws of 2003</t>
  </si>
  <si>
    <t>Governor, Temporary President of the Senate, Assembly Speaker</t>
  </si>
  <si>
    <t>Community Service Provider Program; Special Revenue Funds - Other, Miscellaneous Special Revenue Fund, Community Service Provider Assistance Program Account</t>
  </si>
  <si>
    <t>For services and expenses of grants to certain not-for-profit organizations and/or municipalities to be determined pursuant to a memorandum of understanding to be executed by the governor, the temporary president of the senate and the speaker of the assembly. Eligible recipients and purposes may inlcude and shall be limited to: (a) not-for-profit organizations in good standing for initiatives that provide critical direct human services or emergency relief services that are an extension of governmental programs or purposes; (b) municipalities for initiatives that provide critical direct human services or emergency relief services; or (c) not-for-profit organizations in good standing or municipalities for initiatives that were supported by state funding in state fiscal year 2000-2001, that, without continuation of such state funding, would result in layoffs at that not-for-profit organization or municipality or the elimination or curtailment of services which are of interest to the state or of direct benefit to the local community. Funds appropriated hereby may be allocated to any department, agency or public authority</t>
  </si>
  <si>
    <t>By chapter 382, part B, section 1, of the laws of 2001, as amended by chapter 55, section 1, of the laws of 2002</t>
  </si>
  <si>
    <t>860; 990; 992</t>
  </si>
  <si>
    <t>Director of the Budget; Chair of the Assembly Ways and Means Committee</t>
  </si>
  <si>
    <t>Higher Education Opportunity Programs; General Fund Local Assistance Account - 10000</t>
  </si>
  <si>
    <t>For services and expenses of the following: search for education, elevation and knowledge (SEEK) programs ($1,000,000); educational opportunity program ($955,000); student financial assistance to expand opportunities at community colleges of the city university for the educationally and economically disadvantaged in accordance with section 6452 of the education law ($55,000); liberty partnership program awards ($1,700,000); higher education opportunity program awards ($3,485,000); science and technology entry program (STEP) awards ($1,027,000); and collegiate science and technology entry program (CSTEP) awards ($778,000). This appropriation may be allocated to the city university of New York, the state university of New York, and the state education department pursuant to a plan developed and approved by the director of the budget following consultation with the chair of the assembly ways and means committee</t>
  </si>
  <si>
    <t>By chapter 53, section 1, of the laws of 2011, as added by chapter 55, section 2, of the laws of 2011</t>
  </si>
  <si>
    <t>881; 1011; 1013</t>
  </si>
  <si>
    <t>Governor; Temporary President of the Senate; Speaker of the Assembly</t>
  </si>
  <si>
    <t>Regional Economic Development Program; General Fund Local Assistance Account - 10000</t>
  </si>
  <si>
    <t>For services and expenses of the regional economic development program pursuant to a memorandum of understanding to be executed by the governor, the temporary president of the senate, and the sepaker of the assembly. All or a portion of the funds appropriated hereby may be suballocated to any department, agency, or public authority, provided, however, that hte amount of this appropriation available for expenditure and disbursement on and after September 1, 2008 shall be reduced by siz percent of the amount that was undisbursed as of August 15, 2008</t>
  </si>
  <si>
    <t>By chapter 55, section 1, of the laws of 2005, as transferred by chapter 53, section 1, of the laws of 2012</t>
  </si>
  <si>
    <t>Totals</t>
  </si>
  <si>
    <t>S6354/A8554 (FY15)</t>
  </si>
  <si>
    <t>S2604/A3004 (FY14)</t>
  </si>
  <si>
    <t>S2004/A3004 (FY16); S6354/A8554 (FY15)</t>
  </si>
  <si>
    <t>Capital</t>
  </si>
  <si>
    <t>19; 12</t>
  </si>
  <si>
    <t>CUNY</t>
  </si>
  <si>
    <t>Temporary President of the Senate, Director of the Budget</t>
  </si>
  <si>
    <t>General Maintenance and Improvements (CCP); Capital Projects Funds - Other, Capital Projects Fund, Administration Purpose</t>
  </si>
  <si>
    <t>Notwithstanding any provision of law this appropriation shall be allocated only pursuant to a plan setting forth an itemized list of projects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t>
  </si>
  <si>
    <t>By chapter 54, section 1, of the laws of 2014</t>
  </si>
  <si>
    <t>R6134-2013 passed 6/20/14 for $62,000,000</t>
  </si>
  <si>
    <t>S2004/A3004 (FY16); S6354/A8554 (FY15); S2604/A3004 (FY14)</t>
  </si>
  <si>
    <t>35; 33; 28</t>
  </si>
  <si>
    <t>Majority Leader of the Senate, Director of the Budget</t>
  </si>
  <si>
    <t>An additional advance for alterations and improvements to various facilities including services and expenses, sesrvice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2006 subject to an annual plan developed by the city university of New York which shall include projects in the following schedule... to be developed by the city university of New York in consultation with the senate majority leader and approved by the director of budget</t>
  </si>
  <si>
    <t>By chapter 53, section 1, of the laws of 2006, as amended by chapter 53, section 1, of the laws of 2007</t>
  </si>
  <si>
    <t>(unknown)</t>
  </si>
  <si>
    <t>38; 37; 32</t>
  </si>
  <si>
    <t>An additional advance for alterations and improvements to various facilities including services and expenses, sesrvice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2005 subject to an annual plan developed by the city university of New York which shall include projects in the following schedule... to be developed by the city university of New York in consultation with the senate majority leader and approved by the director of budget</t>
  </si>
  <si>
    <t>By chapter 53, section 1, of the laws of 2005, as amended by chapter 53, section 1, of the laws of 2006</t>
  </si>
  <si>
    <t>195 186; 173</t>
  </si>
  <si>
    <t>Governor, Temporary President of the Senate, Speaker of the Assembly</t>
  </si>
  <si>
    <t>Solid and Hazardous Waste Management (CCP); Capital Projects Funds - Other, Hazardous Waste Remedial Fund, Hazardous Waste Remediation Oversight and Assistance Account, Hazardous Waste Purpose</t>
  </si>
  <si>
    <t>For the following purposes pursuant to a memorandum of understanding to be executed by the governor, the temporary president of the senate and the speaker of the assembly: non-bondable services and expenses associated with the brownfield cleanup and hazardous waste remediation projects; grants authorized pursuant to section 970-r of the general municipal law; technical assistance grants pursuant to titles 13 and 14 of article 27 of the environmental conservation law; services and expenses associated with negotiating and overseeing implementation of brownfield site cleanup agreements in accordance with title 14 of article 27 of the environmental conservation law; including personal services and fringe benefits of the department of environmental conservation including costs incidental and appurtenant thereto including suballocation to other state departments and agencies; and for other brownfield site cleanup hazardous waste purposes</t>
  </si>
  <si>
    <t>09HT06F7</t>
  </si>
  <si>
    <t>196 186; 173</t>
  </si>
  <si>
    <t>09HT05F7</t>
  </si>
  <si>
    <t>196 187; 174</t>
  </si>
  <si>
    <t>By chapter 55, section 1, of the laws of 2004, as amended by chapter 55, section 1, of the laws of 2009</t>
  </si>
  <si>
    <t>09HT04F7</t>
  </si>
  <si>
    <t>196; 187; 174</t>
  </si>
  <si>
    <t>By chapter 55, section 1, of the laws of 2003, as amended by chapter 55, section 1, of the laws of 2009</t>
  </si>
  <si>
    <t>09HT03F7</t>
  </si>
  <si>
    <t>447; 430</t>
  </si>
  <si>
    <t>SUNY</t>
  </si>
  <si>
    <t>General Maintenance and Improvements (CCP); Capital Projects Funds - Other, Capital Projects Fund, Preservation of Facilities Purpose</t>
  </si>
  <si>
    <t>28F41403</t>
  </si>
  <si>
    <t>R6134-2013 passed 6/20/14</t>
  </si>
  <si>
    <t>449; 438; 403</t>
  </si>
  <si>
    <t>Governor, Chancellor of SUNY</t>
  </si>
  <si>
    <t>Advances for alterations and improvements to facilities for capital critical maintenance,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reconstruction, rehabilitation, equipment; for health and safety improvements and upgrades to preserve or enhance facility functioning; for program improvements or program change; to support improvements in technology, research, environmental protection, energy and resource conservation, and accreditation; to finance costs attributable to executive order 111, ADA and code compliance needs, claims, emergencies and remediation of environmental hazards; to ensur  the functionality of major building systems such as fire alarms and sprinklers, electrical, mechanical, plumbing, heating/cooling systems and supporting infrastructure, including underground utilities; and to provide for facilities for the disabled and related projects including costs incurred prior to April 1, 2012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</si>
  <si>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54, section 1, of the laws of 2012</t>
  </si>
  <si>
    <t>28F11203</t>
  </si>
  <si>
    <t>NB governor's portion $16,500,000</t>
  </si>
  <si>
    <t>451 441; 405</t>
  </si>
  <si>
    <t>By chapter 53, section 1, of the laws of 2011, as amended by chapter 54, section 1, of the laws of 2012</t>
  </si>
  <si>
    <t>28F11103</t>
  </si>
  <si>
    <t>454; 444; 408</t>
  </si>
  <si>
    <t>By chapter 54, section 1, of the laws of 2010, as amended by chapter 54, section 1, of the laws of 2012</t>
  </si>
  <si>
    <t>28F11003</t>
  </si>
  <si>
    <t>457; 447; 411</t>
  </si>
  <si>
    <t>By chapter 53, section 1, of the laws of 2009, as amended by chapter 54, section 1, of the laws of 2012</t>
  </si>
  <si>
    <t>28F10903</t>
  </si>
  <si>
    <t>460; 450; 414</t>
  </si>
  <si>
    <t>By chapter 53, section 1, of the laws of 2008, as amended by chapter 54, section 1, of the laws of 2012</t>
  </si>
  <si>
    <t>28F10803</t>
  </si>
  <si>
    <t>472; 460; 425</t>
  </si>
  <si>
    <t>NY-SUNY 2020 Challenge Grant Program</t>
  </si>
  <si>
    <t>Advances for alterations and improvements to facilities for capital critical maintenance,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reconstruction, rehabilitation, equipment;  for  health and safety improvements and upgrades to preserve or enhance facility  function ing; for program improvements or program change; to support improvements  in technology, research, environmental protection, energy and resource conservation, and accreditation; to finance costs attributable to executive order 111, ADA and code compliance needs, claims, emergencies and remediation of environmental hazards; to ensure  the functionality of major building systems  such as fire alarms and sprinklers, electrical, mechanical, plumbing, heating/cooling systems and supporting infrastructure, including underground utilities; and to provide for facilities for the disabled  and  related projects including costs incurred prior to April 1, 2007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</si>
  <si>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 xml:space="preserve">By chapter 53, section 1, of the laws of 2007, as amended by chapter 54, section 1, of the laws of 2012:
</t>
  </si>
  <si>
    <t>28F10708</t>
  </si>
  <si>
    <t>471; 454; 461</t>
  </si>
  <si>
    <t xml:space="preserve">Capital Projects Funds - Other; Capital Projects Fund; Program Improvement or Program Change Purpose
</t>
  </si>
  <si>
    <t xml:space="preserve">Albany Emerging Technology and Entrepreneurial Complex, or other project identified   and approved by the governor and the chancellor of  the state university of New York, pursuant to the NY-SUNY 2020 challenge grant program </t>
  </si>
  <si>
    <t xml:space="preserve">By chapter 53, section 1, of the laws of 2008, as amended by chapter 54, section 1, of the laws of 2013:
</t>
  </si>
  <si>
    <t>unknown</t>
  </si>
  <si>
    <t>28F20808</t>
  </si>
  <si>
    <t>Among other funds in schedule - of $1.675 billion, $900 million reappropriated</t>
  </si>
  <si>
    <t>464; 453; 397</t>
  </si>
  <si>
    <t>General Maintenance and Improvements (CCP); Capital Projects Funds - Other, Capital Projects Fund, Program Improvement or Program Change Purpose</t>
  </si>
  <si>
    <t>Advances for the design and construction of an emerging technology and entrepreneurial complex, as identified and approved by the governor and the chancellor of the state of New York pursuant to the NY-SUNY 2020 challenge grant program for the state university of New York at Albany,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construction or reconstruction and equipment; claims, emergencies and remediation of environmental hazards</t>
  </si>
  <si>
    <t>By chapter 54, section 1, of the laws of 2013</t>
  </si>
  <si>
    <t>464; 453; 417</t>
  </si>
  <si>
    <t>Advances for the relocation and construction of a medical school and biomedical sciences facility, as identified and approved by the governor and the chancellor of the state of New York pursuant to the NY-SUNY 2020 challenge grant program for the state university of New York at Buffalo, including but not limited to services and expenses, service agreements or service contracts and memoranda of understanding; for capital design including the cost of services provided by private firms, including preparation of designs, plans, specifications and estimates; for property acquisition, and facility construction or reconstruction and equipment; claims, emergencies and remediation of environmental hazards. Notwithstanding any inconsistent provision of law tot he contrary, the state university construction fund is hereby authorized to enter into a service agreement to transfer $25,000,000 of this appropriation to university at Buffalo-affiliated entities for design, construction, property acquisition and equipment costs related to the relocation and construction of the medical school and biomedical sciences facility and related facilities</t>
  </si>
  <si>
    <t>By chapter 54, section 1, of the laws of 2012, as amended by chapter 54, section 1, of the laws of 2013</t>
  </si>
  <si>
    <t>478; 468; 432</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</si>
  <si>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2005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</si>
  <si>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53, section 1, of the laws of 2005, as amended by chapter 54, section 1, of the laws of 2014</t>
  </si>
  <si>
    <t>28F10508</t>
  </si>
  <si>
    <t>NB $50,000,000 lifetime</t>
  </si>
  <si>
    <t>486; 475; 439</t>
  </si>
  <si>
    <t>Advances for alterations and improvements to various facilities including services and expenses, service contracts, memorandum of understanding, capital design, construction, acquisition, reconstruction, rehabilitation and equipment; for health and safety, preservation of facilities, new facilities, program improvement or program change, technology, environmental, protection, energy conservation, accreditation, facilities for the physically disabled and related projects including costs incurred prior to April 1, 2004 subject to a plan developed by the state university and approved by the director of the budget. Notwithstanding any provision of law, rule or regulation to the contrary, amounts designated as university-wide, may be made available for projects identified and approved by the governor and the chancellor of the state university of New York pursuant to the NY-SUNY 2020 challenge grant program</t>
  </si>
  <si>
    <t>By chapter 53, section 1, of the laws of 2004, as amended by chapter 54, section 1, of the laws of 2012</t>
  </si>
  <si>
    <t>28F80408</t>
  </si>
  <si>
    <t>NB</t>
  </si>
  <si>
    <t xml:space="preserve">The  sum  of  $30,000,000  is hereby appropriated for the NY-SUNY 2020 challenge grant program and shall  be  available  to  all  colleges, universities and community colleges as defined by section 350 of the Education  Law,  except  that  no funds shall be made available from this appropriation for university centers as defined by  subdivision 7  of  section  350 of the education law. Funding will be subject to the approval of a NY-SUNY 2020 plan or plans by the governor and the chancellor of the state university of New York. All or a portion  of the  funds appropriated hereby may be suballocated or transferred to any department, agency, or public authority
</t>
  </si>
  <si>
    <t>551; 536; 496</t>
  </si>
  <si>
    <t>Department of Transportation</t>
  </si>
  <si>
    <t>Governor, Majority Leader of the Senate, Speaker of the Assembly</t>
  </si>
  <si>
    <t>Airport or Aviation State Program (CCP); Capital Projects Funds - Other, Miscellaneous Capital Projects Fund, Aviation Purpose</t>
  </si>
  <si>
    <t>For payment of the costs of capital projects as set forth in a memorandum of understanding among the governor, the majority leader of the senate, and the speaker of the assembly</t>
  </si>
  <si>
    <t>By chapter 55, section 1, of the laws of 1999, as amended by chapter 108, section 5, of the laws of 2006</t>
  </si>
  <si>
    <t>17RD9914</t>
  </si>
  <si>
    <t xml:space="preserve"> 596; 538</t>
  </si>
  <si>
    <t>Commissioner of Transportation, Senate Task Force on High Speed Rail</t>
  </si>
  <si>
    <t>Mass Transportation and Rail Freight (CCP); Capital Projects Funds - Other, Capital Projects Fund, High Speed Rail Purpose</t>
  </si>
  <si>
    <t>For the construction and reconstruction of rail  capital  and  highway railroad  crossings, facilities and intercity rail passenger service improvements to the New York State Empire Rail Corridor between  New York City and Niagara Falls. A corridor program of projects shall be advanced  in  accordance  with a memorandum of understanding between  the commissioner and the  senate  task  force  on  high  speed  rail</t>
  </si>
  <si>
    <t>By chapter 55, section 1, of the laws of 2006, as added by chapter 108, section 5, of the laws of 2006</t>
  </si>
  <si>
    <t>609; 592; 550</t>
  </si>
  <si>
    <t>Multi-Modal (CCP); Capital Projects Fund - Other, Dedicated Highway and Bridge Trust Fund, Multi-Modal Purpose</t>
  </si>
  <si>
    <t>For the cost of multi-modal projects designated as part of the multi-modal program established by section 14-k of the transportation law and in accordance with a memorandum of understanding among the governor, the majority leader of the senate, and the speaker of the assembly, or their designees</t>
  </si>
  <si>
    <t>17M100MR</t>
  </si>
  <si>
    <t>627; 609; 565</t>
  </si>
  <si>
    <t>Majority Leader of the Senate, Speaker of the Assembly</t>
  </si>
  <si>
    <t>New York Works (CCP); Capital Projects Funds - Other, Dedicated Highway and Bridge Trust Fund, Industrial Access Purpose</t>
  </si>
  <si>
    <t>For  the  construction  or  improvement  of  highway,  bridge and rail freight projects related to industrial access, including the  acquisition  of property and the payment of liabilities incurred prior to April 1, 2002. For the payment of reimbursements to the  engineering services  fund  for  the  cost  of the contract services provided by private firms, including but  not  limited  to  the  preparation  of designs,  plans,  specifications and estimates; construction management and supervision; and appraisals, surveys, testing and  environmental impact statements for transportation projects. No funds shall be allocated for such purposes until the commissioner of transportation  enters into an agreement subject to the approval of the director of the budget with any public or private entity for  the  repayment  of  40  percent  of  each  project's costs disbursed from such funds. Such agreement shall require repayment within 5 years of  the date  of  acceptance of the project by the department of transportation except that the repayment may occur over a period of up  to  10 years  when total project costs exceed $1,000,000. All projects must be approved by the director of the budget prior to the obligation of the moneys so appropriated. The moneys so appropriated shall be made available pursuant  to  rules and  regulations  promulgated  by the commissioner of transportation establishing the maximum amount of assistance  to  be  provided  for each project and the information that must be provided by the entity requesting  assistance,  establishing criteria for providing assistance from the moneys so appropriated  and  including  standards  for receiving  of  assistance including but not limited to the number of jobs created or maintained by the transportation improvement. For the payment of the costs of projects from  this  appropriation  as set  forth  in  a  memorandum  of understanding between the majority leader of the senate and the speaker of the assembly or their designee. Notwithstanding any inconsistent provision of law, the commissioner of transportation may waive the requirement to repay 40 percent of  the cost  of  a project provided that private funds are dedicated to the cost of such industrial access project and related economic develop ment for at least 40 percent of the total  cost  of  the  industrial access  project  and related economic development and the industrial access portion of such project's cost  is  greater  than  $2,000,000</t>
  </si>
  <si>
    <t>630; 611; 567</t>
  </si>
  <si>
    <t>For  the  construction  or  improvement  of  highway,  bridge and rail freight projects related to industrial access, including the  acquisition  of property and the payment of liabilities incurred prior to April 1, 1999. For the payment of reimbursements to the  engineering services  fund  for  the  cost  of the contract services provided by private firms, including but  not  limited  to  the  preparation  of designs,  plans,  specifications and estimates; construction management and supervision; and appraisals, surveys, testing and  environmental impact statements for transportation projects. No funds shall be allocated for such purposes until the commissioner of transportation  enters into an agreement subject to the approval of the director of the budget with any public or private entity for  the  repayment  of  40  percent  of  each  project's costs disbursed from such funds. Such agreement shall require repayment within 5 years of  the date  of  acceptance of the project by the department of transportation except that the repayment may occur over a period of up  to  10 years  when total project costs exceed $1,000,000. All projects must be approved by the director of the budget prior to the obligation of the moneys so appropriated. The moneys so appropriated shall be made available pursuant  to  rules and  regulations  promulgated  by the commissioner of transportation establishing the maximum amount of assistance  to  be  provided  for each project and the information that must be provided by the entity requesting  assistance,  establishing criteria for providing assistance from the moneys so appropriated  and  including  standards  for receiving  of  assistance including but not limited to the number of jobs created or maintained by the transportation improvement. For the payment of the costs of projects from  this  appropriation  as set  forth  in  a  memorandum  of understanding between the majority leader of the senate and the speaker of the assembly or their designee. Notwithstanding any inconsistent provision of law, the commissioner of transportation may waive the requirement to repay 40 percent of  the cost  of  a project provided that private funds are dedicated to the cost of such industrial access project and related economic develop ment for at least 40 percent of the total  cost  of  the  industrial access  project  and related economic development and the industrial access portion of such project's cost  is  greater  than  $2,000,000</t>
  </si>
  <si>
    <t>By chapter 55, section 1, of the laws of 1999, as amended by chapter 55, section 1, of the laws of 2000</t>
  </si>
  <si>
    <t>631; 613; 569</t>
  </si>
  <si>
    <t>Non-Federally Aided Highway Capital Projects (CCP); Capital Projects Funds - Other, Dedicated Highway and Bridge Trust Fund, Multi-Modal Purpose</t>
  </si>
  <si>
    <t>For the cost of multi-modal projects designated as part of the multi-modal program established by section 14-k of the transportation law and in accordance with a memorandum of understanding among the governor, the majority leader of the senate, and the speaker of the assembly, or their designees. Notwithstanding any other inconsistent provision of law, funds allocated and made available from this appropriation in state fiscal years 2006-07 through 2009-10 shall not exceed $50,000,000 annually pursuant to section viii of the 2005 transportation memorandum of understanding</t>
  </si>
  <si>
    <t>17MM06MR</t>
  </si>
  <si>
    <t>17MM05MR</t>
  </si>
  <si>
    <t>642; 622; 579</t>
  </si>
  <si>
    <t>Non-Federally Aided Highway Capital Projects (CCP); Capital Projects Funds - Other, Dedicated Highway and Bridge Trust Fund, Non-Federal Aided Highway Purpose</t>
  </si>
  <si>
    <t>For the payment of the costs, including the payment of liabilities incurred prior to April 1, 2005, of state high ways, parkways, bridges, the New York State Thruway, Indian reservation roads, and facilities for which the responsibility is vested with the state department of transportation including work appurtenant and ancillary thereto, the cost of administrative services of the department of transportation and the cost of services provided by private firms; including the costs of preventive maintenance on state roads and  bridges as defined in paragraph (a) of subdivision 1 of section 10-d of the  highway law for contractual preventive maintenance services provided by private firms; and including but not limited to the preparation of designs, plans, specifications and estimates; construction management and supervision, and  appraisals, surveys, testing and  environmental impact  statements for transportation projects. Project costs funded from this appropriation may include but shall not be limited to construction, reconstruction, reconditioning and preservation, preventive maintenance, and  the acquisition of property.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With the approval of the director of the budget, the commissioner of transportation is authorized to enter into agreements with any municipality to finance local bridge projects through state non-federally aided highway funds appropriated herein when the use of federal aid funds for such local bridge projects would not be cost effective and the federal  aid and state matching funds saved as a result of the use of nonfederal aid funds for local bridge projects are made available for bridge projects on the state highway system. The total amount of non-federally aided highway funds made available for local bridge projects from this appropriation shall not exceed $2,500,000 in state fiscal year 2005-2006. The items shown in the schedule below shall be for projects with a common purpose and may be interchanged without limitation subject to the  approval of the director of the budget</t>
  </si>
  <si>
    <t>By chapter 55, section 1, of the laws of 2005, as amended by chapter 55, section 1, of the laws of 2007</t>
  </si>
  <si>
    <t>694; 670; 625</t>
  </si>
  <si>
    <t>Transportation Bondable (CCP); Capital Projects Funds - Other, Capital Projects Fund - Rebuild and Renew (Bondable), Aviation Purpose</t>
  </si>
  <si>
    <t>For  the costs, pursuant to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airports and aviation facilities,  equipment  and  related  projects exclusive of those airports and facilities under the jurisdiction of the  port  authority  of  New York and New Jersey or operated by the state of New York.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including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No part of this appropriation shall be made available for the  payment of  liabilities  incurred  prior  to the approval of the rebuild and renew New York transportation bond act of 2005 by the voters at  the  general election to be held in November of 2005</t>
  </si>
  <si>
    <t>698; 673; 628</t>
  </si>
  <si>
    <t>Transportation Bondable (CCP); Capital Projects Funds - Other, Capital Projects Fund - Rebuild and Renew (Bondable), Rail and Port Purpose</t>
  </si>
  <si>
    <t>For the costs, pursuant to the provisions of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the  canal  system  and appurtenances thereto; moveable bridges that cross over the canal  system;  and  pedestrian  and/or  bicycle trails, pathways and bridges serving transportation needs.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projects,  and  to  the  canal corporation for the cost of the engineering services of the corporation or  the  thruway  authority, including  fringe  benefits,  and  the contract services provided by private firms, for activities including but not limited to the preparation   of   designs,   plans,   specifications   and   estimates; construction  management  and  supervision; and appraisals, surveys, testing  and  environmental  impact  statements  for  transportation projects.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No  part of this appropriation shall be made available for the payment of liabilities incurred prior to the approval of rebuild  and  renew New York transportation bond act of 2005 by the voters at the general election to be held in November of 2005</t>
  </si>
  <si>
    <t>706; 682; 637</t>
  </si>
  <si>
    <t>Transportation Bondable (CCP); Capital Projects Funds - Other, Capital Projects Fund - Rebuild and Renew (Bondable), Canals and Waterways Purpose</t>
  </si>
  <si>
    <t xml:space="preserve"> For the costs, pursuant to the provisions of the rebuild and renew New York transportation bond act of 2005 and article 22 of the transportation  law,  of  capital  projects  to be reimbursed from bond fund proceeds for the planning and design, construction,  reconstruction, replacement, improvement, reconditioning, rehabilitation and preservation,  including  the  acquisition  of real property and interests therein required or expected to be required in connection therewith, of: intercity passenger rail and freight rail facilities and  equipment;  ports,  marine terminals and marine transportation facilities exclusive of those under the jurisdiction of the port  authority  of New  York  and  New  Jersey or the canal corporation; and intermodal passenger and freight facilities and equipment. Costs may include highways and bridges either  on  or  off  the  state  highway system necessary or reasonably expected to be necessary as a project  component  or  incidental  to projects otherwise authorized herein and by the rebuild and renew New York transportation bond act of 2005. For engineering services of the department of transportation,  including personal services, nonpersonal services, fringe benefits and the contract  services  provided  by  private  firms, including, but not      limited to, the preparation of designs,  plans,  specifications  and estimates;  construction management and supervision; and appraisals, surveys, testing and environmental impact statements for transportation. The funds made available through this appropriation shall be  utilized for the payment of the costs of eligible projects in accordance with a memorandum of understanding entered into between the governor, the  majority  leader  of  the senate and the speaker of the assembly, or their designees, pursuant to article 22 of the transportation law. No part of this appropriation shall be made available for the  payment of  liabilities  incurred  prior  to the approval of the rebuild and  renew New York transportation bond act of 2005 by the voters at  the general election to be held in November of 2005</t>
  </si>
  <si>
    <t>718; 687</t>
  </si>
  <si>
    <t>New York State Urban Development Corporation</t>
  </si>
  <si>
    <t>NY 2020 Challenge Grant Program</t>
  </si>
  <si>
    <t>The sum of $55,000,000 is hereby appropriated for the NY SUNY 2020 challenge grant program, notwithstanding any inconsistent provision of law, shall be available to all colleges, universities and community colleges as defined by section 350 of the education law. NY SUNY 2020 plans shall be developed in consultation with the regional economic development councils and funding will be subject to the approval of a NY SUNY 2020 plan or plans by the governor and the chancellor of the state university of New York. The determination of grant awards shall take into consideration the extent to which plans: (1) use technology, including but not limited to the expansion of on-line learning, to improve academic success and job opportunities for students; (2) leverage economic and academic opportunities through the START-UP NY program; and (3) provide experiential learning opportunities that connect students to the workforce. All or a portion of the funds appropriated hereby may be suballocated or transferred to any department, agency, or public authority</t>
  </si>
  <si>
    <t>Governor, Chancellor of CUNY</t>
  </si>
  <si>
    <t>The sum of $55,000,000 is hereby appropriated for the NY CUNY 2020 challenge grant program, notwithstanding any inconsistent provision of law, shall be available to all colleges, universities and community colleges as defined by section 6202 of the education law. NY CUNY 2020 plans shall be developed in consultation with the regional economic development councils and funding will be subject to the approval of a NY CUNY 2020 plan or plans by the governor and the chancellor of the state university of New York. The determination of grant awards shall take into consideration the extent to which plans: (1) use technology, including but not limited to the expansion of on-line learning, to improve academic success and job opportunities for students; (2) leverage economic and academic opportunities through the START-UP NY program; and (3) provide experiential learning opportunities that connect students to the workforce. All or a portion of the funds appropriated hereby may be suballocated or transferred to any department, agency, or public authority</t>
  </si>
  <si>
    <t>719; 692; 641</t>
  </si>
  <si>
    <t>The sum of $55,000,000 is  hereby  appropriated  for the NY SUNY 2020 challenge grant program, notwithstanding any  inconsistent  provision  of  law,  shall be available to all  colleges,  universities and community colleges as defined by section 350 of  the Education  Law, except that no funds shall be made available from this  appropriation for   university  centers  as  defined  by subdivision   7  of  section  350  of  the education law. NY SUNY 2020 plans shall be developed   in   consultation   with   the regional economic development councils and funding will be subject to the approval of a NY SUNY 2020 plan or plans by the governor  and  the  chancellor  of  the   state university  of  New York. All or a portion of the funds appropriated  hereby  may  be suballocated or transferred to any department,    agency,   or   public   authority</t>
  </si>
  <si>
    <t>The sum of $55,000,000 is  hereby  appropriated  for the NY CUNY 2020 challenge grant program, notwithstanding any  inconsistent provision  of  law,  shall be available to all colleges, universities  and  community colleges as defined by section 6202 of the Education Law. NY CUNY 2020 plans shall be developed   in   consultation   with   the regional economic development councils and funding will be subject to the approval of a NY CUNY 2020 plan or plans by the governor and the chancellor of the city university of New York. All or a portion of  the funds  appropriated hereby may be suballocated or transferred  to  any  department, agency, or public authority</t>
  </si>
  <si>
    <t>719; 693; 646</t>
  </si>
  <si>
    <t>The sum of $80,000,000 is hereby appropriated for the NY-SUNY 2020 challenge grant program, as authorized pursuant to chapter 260 of the laws of 2011. Funding will be subject to the approval of a NY-SUNY 2020 plan or plans by the governor and the chancellor of the state university of New York. All or a portion of the funds appropriated hereby may be suballocated or transferred to any department, agency, or public authority</t>
  </si>
  <si>
    <t>723; 696; 649</t>
  </si>
  <si>
    <t>New York State Capital Assistance Program (CCP); Capital Projects Funds - Other, Capital Projects Fund, Regional Development Purpose</t>
  </si>
  <si>
    <t>For economic development projects which facilitate the creation and retention of jobs or increase business activity within downtown Buffalo, the Buffalo inner harbor area, or surrounding environs. Notwithstanding any other provision of law to the contrary, such projects shall be determined pursuant to a memorandum of understanding to be executed by the governor, the temporary president of the senate and the speaker of the assembly. The funds appropriated hereby may be suballocated to any department, agency or public authority. Eligible project(s) shall include, but not be limited to Hauptman-Woodward Medical Research Institute; Buffalo Medical Campus; University of Buffalo - Center of Excellence in Bioinformatics; Roswell Park Cancer Institute Corporation; and other projects relating to historic preservation, cultural facilities and transportation projects</t>
  </si>
  <si>
    <t>By chapter 55, section 1, of the laws of 2000, as amended by chapter 684, section 2, of the laws of 2003</t>
  </si>
  <si>
    <t>91AD00A3</t>
  </si>
  <si>
    <t>730; 699; 653</t>
  </si>
  <si>
    <t>Speaker of the Assembly, Director of the Budget</t>
  </si>
  <si>
    <t>Regional Development (CCP); Capital Projects Funds - Other, Capital Projects Fund, Regional Development Purpose</t>
  </si>
  <si>
    <t>The sum of $603,050,000 is hereby appropriated for economic development projects, environmental projects, public recreation projects and arts and cultural facility improvement projects, including but not limited to those listed in the schedule below. All or a portion of the funds appropriated herein may be suballocated or transferred to any department, agency or public authority -- Other projects to be determined pursuant to a plan to be developed by the director of the budget in consultation with the speaker of the assembly</t>
  </si>
  <si>
    <t>By chapter 55, section 1, of the laws of 2006, as amended by chapter 54, section 1, of the laws of 2013</t>
  </si>
  <si>
    <t>910606A3</t>
  </si>
  <si>
    <t>The sum of $603,050,000 is hereby appropriated for economic development projects, environmental projects, public recreation projects and arts and cultural facility improvement projects, including but not limited to those listed in the schedule below. All or a portion of the funds appropriated herein may be suballocated or transferred to any department, agency or public authority -- Other projects to be determined pursuant to a plan to be developed by the director of the budget in consultation with the temporary president of the senate</t>
  </si>
  <si>
    <t>733; 705; 658</t>
  </si>
  <si>
    <t>Community Enhancement Facilities Assistance (CCP); Capital Projects Funds - Other, Capital Projects Fund, Community Enhancement Purpose</t>
  </si>
  <si>
    <t>The  sum  of  $423,500,000  is hereby appropriated, in accordance with chapter 432 of the laws of 1997 establishing the community enhancement facilities assistance program, for community enhancement facilities assistance projects. Eligible community enhancement facilities assistance  project(s) shall include, but not be limited to economic development projects to be  located  within  the  county  of  Nassau ($15,000,000),  provided  that  the allocation made available to the Governor, as authorized by paragraph one of the memorandum of understanding  governing  administration  of  the  community  enhancement  facilities  assistance  program,  shall  be reduced by $1,500,000 to $140,166,666. No moneys of the state in the state treasury or any of funds shall be available for payments pursuant to this appropriation.  Funding  for  community  enhancement  facilities  assistance projects  shall  be  provided  from  the  proceeds of bonds or notes issued in accordance with chapter 432 of the laws of 1997  authorizing the issuance of bonds and notes for community enhancement facilities projects</t>
  </si>
  <si>
    <t>By chapter 55, section 2, of the laws of 1997, as amended by chapter 54, section 1, of the laws of 2011</t>
  </si>
  <si>
    <t>91CF97A3</t>
  </si>
  <si>
    <t>NB a portion is under the governors' sole control</t>
  </si>
  <si>
    <t>734; 706; 659</t>
  </si>
  <si>
    <t>For  services  and  expenses  of the following purposes, pursuant to a memorandum of understanding to be  executed  by  the  governor,  the temporary  president  of the senate and the speaker of the assembly: the Empire Opportunity Fund, as established pursuant to  Part  T  of chapter  84 of the laws of 2002; Rebuilding the Empire State Through Opportunities in Regional Economies (RESTORE) New  York,  as  established pursuant to Part T of chapter 84 of the laws of 2002; and the Community  Capital  Assistance  Program,  as established pursuant to Part T of chapter 84 of the laws of 2002, provided  that  the  allocation  made  available  to the governor, as authorized by paragraph  one of the memorandum of understanding governing  administration  of the  above  named  programs,  shall  be  reduced  by  $6,675,000  to $118,325,000. Notwithstanding any other  inconsistent  provision  of law,  none  of  the  funds appropriated hereto, as delineated in the below project schedule, may be interchanged among project  purposes. All  or  a  portion of the funds appropriated hereby may be suballocated or transferred to any department, agency, or public authority. Notwithstanding any other inconsistent provision of law, this appropriation may not be disbursed prior to the enactment of an appropriation for the expenditure from the community projects fund  and  the  execution  of  a  memorandum of understanding for the allocation and transfer of funds into various accounts pursuant to section 99-d  of the state finance law</t>
  </si>
  <si>
    <t>By chapter 55, section 1, of the laws of 2004, as transferred by chapter 54, section 1, of the laws of 2012</t>
  </si>
  <si>
    <t>71E404A3</t>
  </si>
  <si>
    <t>735; 707, 660</t>
  </si>
  <si>
    <t>For  services  and  expenses  of the following purposes, pursuant to a memorandum of understanding to be  executed  by  the  governor,  the temporary  president  of the senate and the speaker of the assembly: Centers of Excellence, as established pursuant to chapter 84 of  the laws  of  2002; the Empire Opportunity Fund, as established pursuant to chapter 84 of the laws of 2002; Gen*NY*sis, as established pursuant to chapter 84 of the laws of 2002; Rebuilding the  Empire  State Through  Opportunities  in Regional Economies (RESTORE) New York, as established pursuant to chapter 84 of the laws of  2002;  for  transportation  capital  projects  in  accordance  with the provisions of subdivisions 3 and 4 of section 14-k of the transportation law,  and sections  89-b  and 89-c of the state finance law; and the Community Capital Assistance Program, as established pursuant to chapter 84 of the laws of 2002, provided that the allocation made available to the governor, as authorized by paragraph  seven  of  the  memorandum  of understanding  governing administration of the above named programs, shall be reduced by $10,300,000 to $289,700,000. No  moneys  of  the  state  in  the state treasury or any of its funds shall be available for  payments  pursuant  to  this  appropriation.  Funding  for  the purposes  delineated in this appropration shall be provided from the proceeds of bonds or notes issued pursuant to chapter 84 of the laws of 2002. Notwithstanding any other inconsistent  provision  of  law, none  of  the  funds appropriated hereto, as delineated in the below project schedule, may be inter changed among project  purposes.  All or a portion of the funds appropriated hereby may be suballocated or transferred   to   any   department,  agency,  or  public  authority</t>
  </si>
  <si>
    <t>By chapter 55, section 1, of the laws of 2002, as transferred by chapter 54, section 1, of the laws of 2014</t>
  </si>
  <si>
    <t>71E102A3</t>
  </si>
  <si>
    <t xml:space="preserve">For  services  and  expenses  of the following purposes, pursuant to a memorandum of understanding to be  executed  by  the  governor,  the temporary  president  of the senate and the speaker of the assembly:Centers of Excellence, as established pursuant to chapter 84 of  the laws  of  2002; the Empire Opportunity Fund, as established pursuant to chapter 84 of the laws of 2002; Gen*NY*sis, as established pursuant to chapter 84 of the laws of 2002; Rebuilding the  Empire  State Through  Opportunities  in Regional Economies (RESTORE) New York, as established pursuant to chapter 84 of the laws of 2002;  for  transportation  capital  projects  in  accordance  with the provisions of subdivisions 3 and 4 of section 14-k of the transportation law,  and sections  89-b  and 89-c of the state finance law; and the Community Capital Assistance Program, as established pursuant to chapter 84 of the laws of 2002. No moneys of the state in the  state  treasury  or any  of  its  funds shall be available for payments pursuant to this appropriation. Funding for the purposes delineated in this appropriation shall be provided from the proceeds of bonds or  notes  issued pursuant  to  chapter  84  of  the laws of 2002. Notwithstanding any other inconsistent provision of law, this appropriation may  not  be disbursed prior to the commencement of Class III gaming at one Indian gaming facility pursuant to a tribal-state gaming compact authorized  by section 12 of the executive law, as added by chapter 383 of the laws of 2001, following the final approval of  such compact  by the  United States Secretary of the Interior and publication of such approval in the Federal Register. Notwithstanding any  other  inconsistent  provision of law, none of the funds appropriated hereto, as delineated in the below project schedule, may be interchanged  among  project  purposes. All or a portion of the funds appropriated hereby may be suballocated or transferred to  any  department,  agency,  or public authority 
</t>
  </si>
  <si>
    <t xml:space="preserve">By chapter 55, section 2, of the laws of 2002, as transferred by chapter 54, section 1, of the laws of 2012
</t>
  </si>
  <si>
    <t>71E202A3</t>
  </si>
  <si>
    <t>737; 709; 664</t>
  </si>
  <si>
    <t>Economic Development Program (CCP); Capital Projects Funds - Other, Capital Projects Fund, Economic Development Purpose</t>
  </si>
  <si>
    <t>The sum of $75,000,000 is hereby appropriated to the  New  York  State economic  development  program  (CCP) out of any moneys in the state treasury in the general fund to the credit of the  capital  projects fund,  not  otherwise  appropriated, and made immediately available, for the purpose of economic development projects outside cities with a population of one million or more  pursuant  to  a  memorandum  of  understanding  to  be executed by the governor, the temporary president of the senate and the speaker of the assembly. All or  portions of  the funds appropriated hereby may be suballocated or transferred to any department, agency,or public authority</t>
  </si>
  <si>
    <t>By chapter 55, section 1, of the laws of 2005, as added by chapter 162, section 4, of the laws of 2005</t>
  </si>
  <si>
    <t>DP000509</t>
  </si>
  <si>
    <t xml:space="preserve">The sum of three hundred forty-five million seven hundred fifty  thousand dollars ($345,750,000), or so much thereof as may be necessary, is  hereby  appropriated  to the New York state economic development program (CCP) out of any moneys in the state treasury in the general fund to the credit of  the  capital  projects  fund,  not  otherwise appropriated,  and  made  immediately  available, for the purpose of economic development projects outside cities with  a  population  of one  million or more pursuant to a memorandum of understanding to be executed by the governor, the temporary president of the senate  and the  speaker  of  the  assembly,  provided  that the allocation made available to the governor, as authorized by  paragraph  one  of  the memorandum of understanding governing administration of the New York state  economic  development program, shall be reduced by $4,250,000 to $162,416,000. All or a portion of the funds  appropriated  hereby may  be  suballocated  or  transferred to any department, agency, or public authority </t>
  </si>
  <si>
    <t>By chapter 3, section 29, of the laws of 2004, as amended by chapter 54, section 1, of the laws of 2011</t>
  </si>
  <si>
    <t>DP010409</t>
  </si>
  <si>
    <t>738; 710; 665</t>
  </si>
  <si>
    <t>High Technology and Development (CCP); Capital Projects Funds - Other, Capital Projects Fund, Regional Development Purpose</t>
  </si>
  <si>
    <t>For  services and expenses of the New York state technology and development program pursuant to  a  memorandum  of  understanding  to  be executed by the governor, the temporary president of the senate, and the  speaker  of  the  assembly,  provided  that the allocation made available to the governor, as authorized by paragraphs one and three of the memorandum of understanding governing administration  of  the New  York state technology and development program, shall be reduced by $1,000,000 to $93,054,000. All or a portion of the  funds  appropriated  hereby  may  besuballocated  to  any department, agency, or public authority</t>
  </si>
  <si>
    <t>By chapter 55, section 1, of the laws of 2005, as transferred by chapter 54, section 1, of the laws of 2012</t>
  </si>
  <si>
    <t>TD0005RD</t>
  </si>
  <si>
    <t>744; 714; 668</t>
  </si>
  <si>
    <t>For services and expenses of the regional economic development program pursuant  to  a  memorandum  of  understanding to be executed by the governor, the temporary president of the senate, and the speaker  of the  assembly,  provided  that  the allocation made available to the governor, as authorized by paragraph one of the memorandum of understanding governing administration of the regional economic  development  program, shall be reduced by $250,000 to $42,610,000. All or a portion of the funds appropriated hereby may be suballocated to  any department, agency, or public authority</t>
  </si>
  <si>
    <t>By chapter 55, section 1, of the laws of 2005, as amended by chapter 54, section 1, of the laws of 2011</t>
  </si>
  <si>
    <t>ED0005RE</t>
  </si>
  <si>
    <t>756; 720; 671</t>
  </si>
  <si>
    <t>Strategic Investment Program (CCP); Capital Projects Funds - Other, Capital Projects Fund, Strategic Investment Program Purpose</t>
  </si>
  <si>
    <t>The sum of $215,650,000 is hereby appropriated for environmental projects, including the preservation of historically significant places in New York state, and projects to conserve, acquire, develop or improve parklands, parks or public recreation areas; economic development projects which will facilitate the creation or retention of jos or increase business activitiy within a municipality or region of the state; higher education projects projects to establish new or rehabilitate existing business incubator facilities to accommodate emerging or small high technology companies; arts or cultural projects, provided that the allocation made available to the Governor as authorized by paragraph one of the memorandum of understanding governing administration of the strategic investment program, shall be reduced by $9,350,000 to $65,650,000. Individual projects funded from this appropriation shall be for $250,000 or more and funds appropriated hereby may be suballocated to any department, agency, or public authority</t>
  </si>
  <si>
    <t>By chapter 55, section 1, of the laws of 2000, as amended by chapter 54, section 1, of the laws of 2011</t>
  </si>
  <si>
    <t>71SI00SI</t>
  </si>
  <si>
    <t>New 2015</t>
  </si>
  <si>
    <t>New 2014</t>
  </si>
  <si>
    <t>S4612B (FY16)</t>
  </si>
  <si>
    <t>Aid to Localities Chapter Amendment</t>
  </si>
  <si>
    <t>Department of Education</t>
  </si>
  <si>
    <t>Assembly Speaker and Director of the Budget</t>
  </si>
  <si>
    <t>General Fund; Local Assistance Account - 10000</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</si>
  <si>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speaker of the assembly and the director of the budget and thereafter shall be included  in  a resolution  calling for the expenditure of such  monies,  which  resolution  must  be approved by a majority vote of all members elected  to  the assembly upon a roll call vote </t>
  </si>
  <si>
    <t>Assembly Resolution</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</si>
  <si>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t>
  </si>
  <si>
    <t xml:space="preserve">For additional  grants  in  aid  to  certain school  districts,  public  libraries, and not-for-profit institutions. Notwithstanding any provision of  law  this  appropriation  shall be allocated only pursuant to a plan setting forth an itemized  list  of grantees with the amount to be received by each,  or  the  methodology for allocating such appropriation.   Such plan  shall  be subject  to  the approval of the temporary president of the senate and  the  director of  the  budget  and  thereafter  shall be included in a resolution calling  for  the   expenditure  of  such monies, which resolution must be approved by a majority  vote of  all members elected to the senate upon a roll call vote. Provided, however,  that the  funds  appropriated  herein  shall be made available on or after april 1,  2016. Notwithstanding  section  40  of the state finance law or any provision of law to the contrary, this appropriation  shall  lapse on March 31, 2017
</t>
  </si>
  <si>
    <t>By chapter 53, section 1, of the laws of 2011, as amended by chapter 53, section 1, of the laws of 2013</t>
  </si>
  <si>
    <t>S2003C/A3003C (FY16)</t>
  </si>
  <si>
    <t>S2004C/A3004C (FY16)</t>
  </si>
  <si>
    <t>Summary</t>
  </si>
  <si>
    <t>Aid to Localities Enacted Budget</t>
  </si>
  <si>
    <t>Capital Enacted Budget</t>
  </si>
  <si>
    <t>Lifetime Amount</t>
  </si>
  <si>
    <t>Reappropriation</t>
  </si>
  <si>
    <t>TOTAL</t>
  </si>
  <si>
    <t>Total in Executive Budget</t>
  </si>
  <si>
    <t>Difference</t>
  </si>
  <si>
    <t xml:space="preserve">Assembly </t>
  </si>
  <si>
    <t>Total</t>
  </si>
  <si>
    <t>S4612B (FY16 chapter amendment)</t>
  </si>
  <si>
    <t>By chapter 53, section 1, of the laws of 2007, as amended by chapter 53, section 1, of the laws of 2012</t>
  </si>
  <si>
    <t>FY16 Veto - "Unconstitutional alteration of a reappropriation contained in
the Executive Budget submission, because it changes the
purpose of the reappropriation by removing the Farrell Hall
renovation project at Delhi and substituting therefor renovation
of academic laboratories, including the culinary demonstration
laboratory"</t>
  </si>
  <si>
    <t>Strikethrough - FY16 veto</t>
  </si>
  <si>
    <t>No. of lump sums authorized</t>
  </si>
  <si>
    <t>New lump sums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</si>
</sst>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18" x14ac:knownFonts="1">
    <font>
      <sz val="12"/>
      <color theme="1"/>
      <name val="Calibri"/>
      <family val="2"/>
      <scheme val="minor"/>
    </font>
    <font>
      <b/>
      <sz val="12"/>
      <color theme="1"/>
      <name val="Calibri"/>
      <family val="2"/>
      <scheme val="minor"/>
    </font>
    <font>
      <u/>
      <sz val="12"/>
      <color theme="10"/>
      <name val="Calibri"/>
      <family val="2"/>
      <scheme val="minor"/>
    </font>
    <font>
      <sz val="12"/>
      <color theme="1"/>
      <name val="Calibri"/>
      <family val="2"/>
    </font>
    <font>
      <b/>
      <sz val="12"/>
      <color theme="1"/>
      <name val="Calibri"/>
      <family val="2"/>
    </font>
    <font>
      <sz val="12"/>
      <color rgb="FF000000"/>
      <name val="Calibri"/>
      <family val="2"/>
    </font>
    <font>
      <sz val="10"/>
      <color rgb="FF000000"/>
      <name val="Calibri"/>
      <family val="2"/>
    </font>
    <font>
      <sz val="10"/>
      <color rgb="FFFF0000"/>
      <name val="Arial Narrow"/>
      <family val="2"/>
    </font>
    <font>
      <sz val="10"/>
      <name val="Arial Narrow"/>
      <family val="2"/>
    </font>
    <font>
      <u/>
      <sz val="12"/>
      <color theme="11"/>
      <name val="Calibri"/>
      <family val="2"/>
      <scheme val="minor"/>
    </font>
    <font>
      <sz val="12"/>
      <color theme="1"/>
      <name val="Calibri"/>
      <family val="2"/>
      <scheme val="minor"/>
    </font>
    <font>
      <strike/>
      <sz val="12"/>
      <color theme="1"/>
      <name val="Calibri"/>
      <family val="2"/>
    </font>
    <font>
      <u/>
      <sz val="12"/>
      <color theme="1"/>
      <name val="Calibri"/>
      <family val="2"/>
      <scheme val="minor"/>
    </font>
    <font>
      <sz val="10"/>
      <color theme="1"/>
      <name val="Calibri"/>
      <family val="2"/>
    </font>
    <font>
      <sz val="10"/>
      <color theme="1"/>
      <name val="Verdana"/>
      <family val="2"/>
    </font>
    <font>
      <u/>
      <sz val="12"/>
      <name val="Calibri"/>
      <family val="2"/>
      <scheme val="minor"/>
    </font>
    <font>
      <sz val="12"/>
      <name val="Calibri"/>
      <family val="2"/>
      <scheme val="minor"/>
    </font>
    <font>
      <i/>
      <sz val="12"/>
      <color theme="1"/>
      <name val="Calibri"/>
      <family val="2"/>
      <scheme val="minor"/>
    </font>
  </fonts>
  <fills count="4">
    <fill>
      <patternFill patternType="none"/>
    </fill>
    <fill>
      <patternFill patternType="gray125"/>
    </fill>
    <fill>
      <patternFill patternType="solid">
        <fgColor rgb="FFDCE6F1"/>
        <bgColor rgb="FFDCE6F1"/>
      </patternFill>
    </fill>
    <fill>
      <patternFill patternType="solid">
        <fgColor theme="4" tint="0.79998168889431442"/>
        <bgColor theme="4" tint="0.79998168889431442"/>
      </patternFill>
    </fill>
  </fills>
  <borders count="6">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auto="1"/>
      </left>
      <right style="thin">
        <color auto="1"/>
      </right>
      <top style="thin">
        <color auto="1"/>
      </top>
      <bottom style="thin">
        <color auto="1"/>
      </bottom>
      <diagonal/>
    </border>
    <border>
      <left/>
      <right/>
      <top style="double">
        <color theme="4"/>
      </top>
      <bottom style="thin">
        <color theme="4" tint="0.39997558519241921"/>
      </bottom>
      <diagonal/>
    </border>
  </borders>
  <cellStyleXfs count="8">
    <xf numFmtId="0" fontId="0" fillId="0" borderId="0"/>
    <xf numFmtId="0" fontId="2"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cellStyleXfs>
  <cellXfs count="72">
    <xf numFmtId="0" fontId="0" fillId="0" borderId="0" xfId="0"/>
    <xf numFmtId="0" fontId="2" fillId="0" borderId="0" xfId="1"/>
    <xf numFmtId="0" fontId="2" fillId="0" borderId="0" xfId="1" applyAlignment="1">
      <alignment horizontal="left"/>
    </xf>
    <xf numFmtId="0" fontId="0" fillId="0" borderId="0" xfId="0" applyAlignment="1">
      <alignment horizontal="center"/>
    </xf>
    <xf numFmtId="3" fontId="0" fillId="0" borderId="0" xfId="0" applyNumberFormat="1" applyAlignment="1">
      <alignment horizontal="center"/>
    </xf>
    <xf numFmtId="0" fontId="1" fillId="0" borderId="0" xfId="0" applyFont="1"/>
    <xf numFmtId="0" fontId="1" fillId="0" borderId="0" xfId="0" applyFont="1" applyAlignment="1">
      <alignment horizontal="left"/>
    </xf>
    <xf numFmtId="0" fontId="3" fillId="0" borderId="0" xfId="0" applyFont="1" applyFill="1" applyAlignment="1">
      <alignment vertical="center" wrapText="1"/>
    </xf>
    <xf numFmtId="0" fontId="3" fillId="0" borderId="0" xfId="0" applyFont="1" applyAlignment="1">
      <alignment vertical="center" wrapText="1"/>
    </xf>
    <xf numFmtId="0" fontId="3" fillId="0" borderId="0" xfId="0" applyFont="1" applyFill="1" applyAlignment="1">
      <alignment horizontal="center" vertical="center" wrapText="1"/>
    </xf>
    <xf numFmtId="3" fontId="3" fillId="0" borderId="0" xfId="0" applyNumberFormat="1" applyFont="1" applyFill="1" applyAlignment="1">
      <alignment horizontal="center" vertical="center" wrapText="1"/>
    </xf>
    <xf numFmtId="164" fontId="3" fillId="0" borderId="0" xfId="0" applyNumberFormat="1" applyFont="1" applyFill="1" applyAlignment="1">
      <alignment horizontal="center" vertical="center" wrapText="1"/>
    </xf>
    <xf numFmtId="164" fontId="4" fillId="0" borderId="0" xfId="0" applyNumberFormat="1" applyFont="1" applyFill="1" applyAlignment="1">
      <alignment horizontal="center" vertical="center" wrapText="1"/>
    </xf>
    <xf numFmtId="164" fontId="3" fillId="0" borderId="0" xfId="0" applyNumberFormat="1" applyFont="1" applyFill="1" applyAlignment="1">
      <alignment vertical="center" wrapText="1"/>
    </xf>
    <xf numFmtId="0" fontId="3" fillId="0" borderId="0" xfId="0" applyFont="1" applyFill="1" applyBorder="1" applyAlignment="1">
      <alignment vertical="center" wrapText="1"/>
    </xf>
    <xf numFmtId="0" fontId="3" fillId="0" borderId="0" xfId="0" applyFont="1" applyAlignment="1">
      <alignment horizontal="center" vertical="center" wrapText="1"/>
    </xf>
    <xf numFmtId="3" fontId="3" fillId="0" borderId="0" xfId="0" applyNumberFormat="1" applyFont="1" applyAlignment="1">
      <alignment horizontal="center" vertical="center" wrapText="1"/>
    </xf>
    <xf numFmtId="0" fontId="2" fillId="0" borderId="0" xfId="1" applyAlignment="1">
      <alignment vertical="center" wrapText="1"/>
    </xf>
    <xf numFmtId="0" fontId="5" fillId="0" borderId="0" xfId="0" applyFont="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3" fontId="3" fillId="0" borderId="0" xfId="0" applyNumberFormat="1" applyFont="1" applyBorder="1" applyAlignment="1">
      <alignment horizontal="center" vertical="center" wrapText="1"/>
    </xf>
    <xf numFmtId="3" fontId="3" fillId="0" borderId="0" xfId="0" applyNumberFormat="1" applyFont="1" applyAlignment="1">
      <alignment vertical="center" wrapText="1"/>
    </xf>
    <xf numFmtId="0" fontId="6" fillId="0" borderId="0" xfId="0" applyFont="1" applyAlignment="1">
      <alignment horizontal="center" vertical="center" wrapText="1"/>
    </xf>
    <xf numFmtId="0" fontId="3" fillId="0" borderId="0" xfId="0"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3" fontId="3" fillId="0" borderId="0" xfId="0" applyNumberFormat="1" applyFont="1" applyBorder="1" applyAlignment="1">
      <alignment horizontal="left" vertical="center" wrapText="1"/>
    </xf>
    <xf numFmtId="164" fontId="3" fillId="0" borderId="0" xfId="0" applyNumberFormat="1" applyFont="1" applyFill="1" applyBorder="1" applyAlignment="1">
      <alignment vertical="center" wrapText="1"/>
    </xf>
    <xf numFmtId="0" fontId="4" fillId="0" borderId="0" xfId="0" applyFont="1" applyBorder="1" applyAlignment="1">
      <alignment vertical="center" wrapText="1"/>
    </xf>
    <xf numFmtId="3" fontId="3" fillId="0" borderId="0" xfId="0" applyNumberFormat="1" applyFont="1" applyBorder="1" applyAlignment="1">
      <alignment vertical="center" wrapText="1"/>
    </xf>
    <xf numFmtId="0" fontId="0" fillId="0" borderId="0" xfId="0" applyFont="1"/>
    <xf numFmtId="0" fontId="7" fillId="0" borderId="0" xfId="0" applyFont="1" applyFill="1" applyAlignment="1">
      <alignment horizontal="left" vertical="top" wrapText="1"/>
    </xf>
    <xf numFmtId="0" fontId="8" fillId="0" borderId="0" xfId="0" applyFont="1" applyAlignment="1">
      <alignment horizontal="left" vertical="top" wrapText="1"/>
    </xf>
    <xf numFmtId="0" fontId="3" fillId="3" borderId="0" xfId="0" applyFont="1" applyFill="1" applyBorder="1" applyAlignment="1">
      <alignment vertical="center" wrapText="1"/>
    </xf>
    <xf numFmtId="11" fontId="3" fillId="0" borderId="0" xfId="0" applyNumberFormat="1" applyFont="1" applyBorder="1" applyAlignment="1">
      <alignment vertical="center" wrapText="1"/>
    </xf>
    <xf numFmtId="3" fontId="0" fillId="0" borderId="0" xfId="0" applyNumberFormat="1"/>
    <xf numFmtId="0" fontId="10" fillId="0" borderId="0" xfId="0" applyFont="1"/>
    <xf numFmtId="0" fontId="10" fillId="0" borderId="0" xfId="0" applyFont="1" applyAlignment="1">
      <alignment horizontal="center"/>
    </xf>
    <xf numFmtId="3" fontId="4" fillId="0" borderId="0" xfId="0" applyNumberFormat="1" applyFont="1" applyFill="1" applyAlignment="1">
      <alignment horizontal="center" vertical="center" wrapText="1"/>
    </xf>
    <xf numFmtId="0" fontId="10" fillId="0" borderId="0" xfId="0" applyFont="1" applyFill="1"/>
    <xf numFmtId="0" fontId="12" fillId="0" borderId="0" xfId="1" applyFont="1" applyAlignment="1">
      <alignment vertical="center" wrapText="1"/>
    </xf>
    <xf numFmtId="0" fontId="13" fillId="0" borderId="0" xfId="0" applyFont="1" applyAlignment="1">
      <alignment horizontal="center" vertical="center" wrapText="1"/>
    </xf>
    <xf numFmtId="0" fontId="14" fillId="0" borderId="0" xfId="0" applyFont="1" applyAlignment="1">
      <alignment wrapText="1"/>
    </xf>
    <xf numFmtId="0" fontId="12" fillId="2" borderId="0" xfId="1" applyFont="1" applyFill="1" applyAlignment="1">
      <alignment vertical="center" wrapText="1"/>
    </xf>
    <xf numFmtId="0" fontId="14" fillId="0" borderId="0" xfId="0" applyFont="1" applyFill="1" applyAlignment="1">
      <alignment wrapText="1"/>
    </xf>
    <xf numFmtId="3" fontId="12" fillId="0" borderId="0" xfId="1" applyNumberFormat="1" applyFont="1" applyBorder="1" applyAlignment="1">
      <alignment horizontal="left" vertical="center" wrapText="1"/>
    </xf>
    <xf numFmtId="3" fontId="13" fillId="0" borderId="0" xfId="0" applyNumberFormat="1" applyFont="1" applyFill="1" applyAlignment="1">
      <alignment horizontal="center" vertical="center" wrapText="1"/>
    </xf>
    <xf numFmtId="0" fontId="11" fillId="0" borderId="2" xfId="0" applyFont="1" applyBorder="1" applyAlignment="1">
      <alignment vertical="center" wrapText="1"/>
    </xf>
    <xf numFmtId="3" fontId="11" fillId="0" borderId="2" xfId="0" applyNumberFormat="1" applyFont="1" applyBorder="1" applyAlignment="1">
      <alignment horizontal="center" vertical="center" wrapText="1"/>
    </xf>
    <xf numFmtId="0" fontId="6" fillId="0" borderId="3" xfId="0" applyFont="1" applyBorder="1" applyAlignment="1">
      <alignment horizontal="left" vertical="center" wrapText="1"/>
    </xf>
    <xf numFmtId="0" fontId="11" fillId="0" borderId="1" xfId="0" applyFont="1" applyBorder="1" applyAlignment="1">
      <alignment vertical="center" wrapText="1"/>
    </xf>
    <xf numFmtId="0" fontId="11" fillId="0" borderId="2" xfId="0" applyFont="1" applyBorder="1" applyAlignment="1">
      <alignment horizontal="center" vertical="center" wrapText="1"/>
    </xf>
    <xf numFmtId="0" fontId="1" fillId="0" borderId="0" xfId="0" applyFont="1" applyAlignment="1">
      <alignment wrapText="1"/>
    </xf>
    <xf numFmtId="0" fontId="1" fillId="0" borderId="0" xfId="0" applyFont="1" applyAlignment="1">
      <alignment horizontal="left" wrapText="1"/>
    </xf>
    <xf numFmtId="0" fontId="0" fillId="0" borderId="0" xfId="0" applyAlignment="1">
      <alignment wrapText="1"/>
    </xf>
    <xf numFmtId="0" fontId="15" fillId="0" borderId="0" xfId="1" applyFont="1"/>
    <xf numFmtId="0" fontId="15" fillId="0" borderId="0" xfId="1" applyFont="1" applyAlignment="1"/>
    <xf numFmtId="0" fontId="15" fillId="0" borderId="0" xfId="1" applyFont="1" applyAlignment="1">
      <alignment horizontal="left"/>
    </xf>
    <xf numFmtId="0" fontId="16" fillId="0" borderId="0" xfId="0" applyFont="1"/>
    <xf numFmtId="0" fontId="16" fillId="0" borderId="0" xfId="0" applyFont="1" applyAlignment="1">
      <alignment horizontal="center"/>
    </xf>
    <xf numFmtId="3" fontId="16" fillId="0" borderId="0" xfId="0" applyNumberFormat="1" applyFont="1" applyAlignment="1">
      <alignment horizontal="center"/>
    </xf>
    <xf numFmtId="0" fontId="0" fillId="0" borderId="4" xfId="0" applyBorder="1"/>
    <xf numFmtId="164" fontId="0" fillId="0" borderId="4" xfId="0" applyNumberFormat="1" applyBorder="1"/>
    <xf numFmtId="0" fontId="1" fillId="0" borderId="4" xfId="0" applyFont="1" applyBorder="1"/>
    <xf numFmtId="164" fontId="1" fillId="0" borderId="4" xfId="0" applyNumberFormat="1" applyFont="1" applyBorder="1"/>
    <xf numFmtId="0" fontId="17" fillId="0" borderId="4" xfId="0" applyFont="1" applyBorder="1"/>
    <xf numFmtId="164" fontId="17" fillId="0" borderId="4" xfId="0" applyNumberFormat="1" applyFont="1" applyBorder="1"/>
    <xf numFmtId="3" fontId="4" fillId="0" borderId="5" xfId="0" applyNumberFormat="1" applyFont="1" applyBorder="1" applyAlignment="1">
      <alignment horizontal="center" vertical="center" wrapText="1"/>
    </xf>
    <xf numFmtId="3" fontId="10" fillId="0" borderId="0" xfId="0" applyNumberFormat="1" applyFont="1" applyAlignment="1">
      <alignment horizontal="center"/>
    </xf>
    <xf numFmtId="0" fontId="0" fillId="0" borderId="0" xfId="0" applyFont="1" applyAlignment="1">
      <alignment horizontal="center"/>
    </xf>
    <xf numFmtId="0" fontId="4" fillId="0" borderId="5" xfId="0" applyNumberFormat="1" applyFont="1" applyBorder="1" applyAlignment="1">
      <alignment horizontal="center" vertical="center" wrapText="1"/>
    </xf>
  </cellXfs>
  <cellStyles count="8">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Hyperlink" xfId="1" builtinId="8"/>
    <cellStyle name="Normal" xfId="0" builtinId="0"/>
  </cellStyles>
  <dxfs count="90">
    <dxf>
      <font>
        <b val="0"/>
        <i val="0"/>
        <strike val="0"/>
        <condense val="0"/>
        <extend val="0"/>
        <outline val="0"/>
        <shadow val="0"/>
        <u val="none"/>
        <vertAlign val="baseline"/>
        <sz val="12"/>
        <color rgb="FF000000"/>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scheme val="none"/>
      </font>
      <alignment horizontal="general" vertical="center" textRotation="0" wrapText="1" indent="0" justifyLastLine="0" shrinkToFit="0" readingOrder="0"/>
    </dxf>
    <dxf>
      <font>
        <strike val="0"/>
        <outline val="0"/>
        <shadow val="0"/>
        <u val="none"/>
        <vertAlign val="baseline"/>
        <color theme="1"/>
        <name val="Calibri"/>
        <scheme val="none"/>
      </font>
      <numFmt numFmtId="3" formatCode="#,##0"/>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color rgb="FF000000"/>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rgb="FF000000"/>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alignment vertical="bottom"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2"/>
        <color theme="1"/>
        <name val="Calibri"/>
        <scheme val="none"/>
      </font>
      <numFmt numFmtId="3" formatCode="#,##0"/>
      <alignment horizontal="center" vertical="center" textRotation="0" wrapText="1" indent="0" justifyLastLine="0" shrinkToFit="0" readingOrder="0"/>
    </dxf>
    <dxf>
      <font>
        <strike val="0"/>
        <outline val="0"/>
        <shadow val="0"/>
        <u val="none"/>
        <vertAlign val="baseline"/>
        <color theme="1"/>
        <name val="Calibri"/>
        <scheme val="none"/>
      </font>
      <alignment horizontal="center" vertical="center" textRotation="0" wrapText="1" indent="0" justifyLastLine="0" shrinkToFit="0"/>
    </dxf>
    <dxf>
      <font>
        <b val="0"/>
        <i val="0"/>
        <strike val="0"/>
        <condense val="0"/>
        <extend val="0"/>
        <outline val="0"/>
        <shadow val="0"/>
        <u val="none"/>
        <vertAlign val="baseline"/>
        <sz val="12"/>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center" vertical="center" textRotation="0" wrapText="1" indent="0"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strike val="0"/>
        <outline val="0"/>
        <shadow val="0"/>
        <u val="none"/>
        <vertAlign val="baseline"/>
        <color theme="1"/>
        <name val="Calibri"/>
        <scheme val="none"/>
      </font>
      <alignment horizontal="general" vertical="center" textRotation="0" wrapText="1" justifyLastLine="0" shrinkToFit="0"/>
    </dxf>
    <dxf>
      <font>
        <b/>
        <i val="0"/>
        <strike val="0"/>
        <condense val="0"/>
        <extend val="0"/>
        <outline val="0"/>
        <shadow val="0"/>
        <u val="none"/>
        <vertAlign val="baseline"/>
        <sz val="12"/>
        <color theme="1"/>
        <name val="Calibri"/>
        <scheme val="minor"/>
      </font>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ables/table1.xml><?xml version="1.0" encoding="utf-8"?>
<table xmlns="http://schemas.openxmlformats.org/spreadsheetml/2006/main" id="1" name="Table18" displayName="Table18" ref="A2:T61" totalsRowCount="1" headerRowDxfId="89" dataDxfId="88">
  <autoFilter ref="A2:T60"/>
  <tableColumns count="20">
    <tableColumn id="1" name="Budget Bill" dataDxfId="87" totalsRowDxfId="39"/>
    <tableColumn id="2" name="Budget Bill Type" dataDxfId="86" totalsRowDxfId="38"/>
    <tableColumn id="3" name="Page No." dataDxfId="85" totalsRowDxfId="37"/>
    <tableColumn id="4" name="Agency Name" dataDxfId="84" totalsRowDxfId="36"/>
    <tableColumn id="5" name="Approving Authorities" dataDxfId="83" totalsRowDxfId="35"/>
    <tableColumn id="6" name="Governor" dataDxfId="82" totalsRowDxfId="34"/>
    <tableColumn id="7" name="Senate" dataDxfId="81" totalsRowDxfId="33"/>
    <tableColumn id="8" name="Assembly" dataDxfId="80" totalsRowDxfId="32"/>
    <tableColumn id="9" name="Attorney General" dataDxfId="79" totalsRowDxfId="31"/>
    <tableColumn id="10" name="Fund/Program Name" dataDxfId="78" totalsRowDxfId="30"/>
    <tableColumn id="11" name="Bill Text" dataDxfId="77" totalsRowDxfId="29"/>
    <tableColumn id="12" name="Chapter/Section/Laws" dataDxfId="76" totalsRowDxfId="28"/>
    <tableColumn id="14" name="Total Funding Amount (Lifetime)" dataDxfId="75" totalsRowDxfId="27"/>
    <tableColumn id="20" name="FY14 Authorizations" dataDxfId="74" totalsRowDxfId="26"/>
    <tableColumn id="13" name="FY15 Authorizations" dataDxfId="73" totalsRowDxfId="25"/>
    <tableColumn id="15" name="FY16 (Exec) Authorizations" dataDxfId="40" totalsRowDxfId="24"/>
    <tableColumn id="22" name="FY16 (Enacted) Authorizations" dataDxfId="72" totalsRowDxfId="23"/>
    <tableColumn id="16" name="Ref" dataDxfId="71" totalsRowDxfId="22"/>
    <tableColumn id="17" name="Notes" dataDxfId="70" totalsRowDxfId="21"/>
    <tableColumn id="19" name="30-day Amendment Disclosure" dataDxfId="69" totalsRowDxfId="20"/>
  </tableColumns>
  <tableStyleInfo name="TableStyleMedium2" showFirstColumn="0" showLastColumn="0" showRowStripes="1" showColumnStripes="0"/>
</table>
</file>

<file path=xl/tables/table2.xml><?xml version="1.0" encoding="utf-8"?>
<table xmlns="http://schemas.openxmlformats.org/spreadsheetml/2006/main" id="2" name="Table139" displayName="Table139" ref="A2:T56" totalsRowCount="1" headerRowDxfId="68" dataDxfId="67">
  <autoFilter ref="A2:T55"/>
  <tableColumns count="20">
    <tableColumn id="1" name="Budget Bill" dataDxfId="66" totalsRowDxfId="19"/>
    <tableColumn id="2" name="Budget Bill Type" dataDxfId="65" totalsRowDxfId="18"/>
    <tableColumn id="3" name="Page No." dataDxfId="64" totalsRowDxfId="17"/>
    <tableColumn id="4" name="Agency Name" dataDxfId="63" totalsRowDxfId="16"/>
    <tableColumn id="5" name="Approving Authorities" dataDxfId="62" totalsRowDxfId="15"/>
    <tableColumn id="6" name="Governor" dataDxfId="61" totalsRowDxfId="14"/>
    <tableColumn id="7" name="Senate" dataDxfId="60" totalsRowDxfId="13"/>
    <tableColumn id="8" name="Assembly" dataDxfId="59" totalsRowDxfId="12"/>
    <tableColumn id="9" name="Attorney General" dataDxfId="58" totalsRowDxfId="11"/>
    <tableColumn id="10" name="Fund/Program Name" dataDxfId="57" totalsRowDxfId="10"/>
    <tableColumn id="11" name="Bill Text" dataDxfId="56" totalsRowDxfId="9"/>
    <tableColumn id="12" name="Chapter/Section/Laws" dataDxfId="55" totalsRowDxfId="8"/>
    <tableColumn id="14" name="Total Funding Amount (Lifetime)" dataDxfId="54" totalsRowDxfId="7"/>
    <tableColumn id="20" name="FY14 Authorizations" dataDxfId="53" totalsRowDxfId="6"/>
    <tableColumn id="13" name="FY15 Authorizations" dataDxfId="52" totalsRowDxfId="5"/>
    <tableColumn id="15" name="FY16 (Exec) Authorizations" dataDxfId="51" totalsRowDxfId="4"/>
    <tableColumn id="19" name="FY16 (Enacted) Authorizations" dataDxfId="50" totalsRowDxfId="3"/>
    <tableColumn id="16" name="Ref" dataDxfId="49" totalsRowDxfId="2"/>
    <tableColumn id="17" name="Notes" dataDxfId="48" totalsRowDxfId="1"/>
    <tableColumn id="18" name="30-day Amendment Disclosure" dataDxfId="47"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9" Type="http://schemas.openxmlformats.org/officeDocument/2006/relationships/hyperlink" Target="http://open.nysenate.gov/legislation/bill/R5595-2011" TargetMode="External"/><Relationship Id="rId20" Type="http://schemas.openxmlformats.org/officeDocument/2006/relationships/hyperlink" Target="http://open.nysenate.gov/legislation/bill/E1441-2013" TargetMode="External"/><Relationship Id="rId21" Type="http://schemas.openxmlformats.org/officeDocument/2006/relationships/hyperlink" Target="http://open.nysenate.gov/legislation/bill/R5594-2011" TargetMode="External"/><Relationship Id="rId22" Type="http://schemas.openxmlformats.org/officeDocument/2006/relationships/hyperlink" Target="http://open.nysenate.gov/legislation/bill/R2680-2013" TargetMode="External"/><Relationship Id="rId23" Type="http://schemas.openxmlformats.org/officeDocument/2006/relationships/table" Target="../tables/table1.xml"/><Relationship Id="rId10" Type="http://schemas.openxmlformats.org/officeDocument/2006/relationships/hyperlink" Target="http://open.nysenate.gov/legislation/bill/R5595-2011" TargetMode="External"/><Relationship Id="rId11" Type="http://schemas.openxmlformats.org/officeDocument/2006/relationships/hyperlink" Target="http://open.nysenate.gov/legislation/bill/R5595-2011" TargetMode="External"/><Relationship Id="rId12" Type="http://schemas.openxmlformats.org/officeDocument/2006/relationships/hyperlink" Target="http://open.nysenate.gov/legislation/bill/R5595-2011" TargetMode="External"/><Relationship Id="rId13" Type="http://schemas.openxmlformats.org/officeDocument/2006/relationships/hyperlink" Target="http://open.nysenate.gov/legislation/bill/R5595-2011" TargetMode="External"/><Relationship Id="rId14" Type="http://schemas.openxmlformats.org/officeDocument/2006/relationships/hyperlink" Target="http://open.nysenate.gov/legislation/bill/R5595-2011" TargetMode="External"/><Relationship Id="rId15" Type="http://schemas.openxmlformats.org/officeDocument/2006/relationships/hyperlink" Target="http://open.nysenate.gov/legislation/bill/S2003C-2015" TargetMode="External"/><Relationship Id="rId16" Type="http://schemas.openxmlformats.org/officeDocument/2006/relationships/hyperlink" Target="http://open.nysenate.gov/legislation/bill/A3003E-2013" TargetMode="External"/><Relationship Id="rId17" Type="http://schemas.openxmlformats.org/officeDocument/2006/relationships/hyperlink" Target="http://open.nysenate.gov/legislation/bill/A8553E-2013" TargetMode="External"/><Relationship Id="rId18" Type="http://schemas.openxmlformats.org/officeDocument/2006/relationships/hyperlink" Target="http://open.nysenate.gov/legislation/bill/S4612B-2015" TargetMode="External"/><Relationship Id="rId19" Type="http://schemas.openxmlformats.org/officeDocument/2006/relationships/hyperlink" Target="http://open.nysenate.gov/legislation/bill/R6133-2013" TargetMode="External"/><Relationship Id="rId1" Type="http://schemas.openxmlformats.org/officeDocument/2006/relationships/hyperlink" Target="http://open.nysenate.gov/legislation/bill/R6135-2013" TargetMode="External"/><Relationship Id="rId2" Type="http://schemas.openxmlformats.org/officeDocument/2006/relationships/hyperlink" Target="http://open.nysenate.gov/legislation/bill/R6135-2013" TargetMode="External"/><Relationship Id="rId3" Type="http://schemas.openxmlformats.org/officeDocument/2006/relationships/hyperlink" Target="http://open.nysenate.gov/legislation/bill/R6135-2013" TargetMode="External"/><Relationship Id="rId4" Type="http://schemas.openxmlformats.org/officeDocument/2006/relationships/hyperlink" Target="http://open.nysenate.gov/legislation/bill/R6135-2013" TargetMode="External"/><Relationship Id="rId5" Type="http://schemas.openxmlformats.org/officeDocument/2006/relationships/hyperlink" Target="http://open.nysenate.gov/legislation/bill/R2681-2013" TargetMode="External"/><Relationship Id="rId6" Type="http://schemas.openxmlformats.org/officeDocument/2006/relationships/hyperlink" Target="http://open.nysenate.gov/legislation/bill/R2681-2013" TargetMode="External"/><Relationship Id="rId7" Type="http://schemas.openxmlformats.org/officeDocument/2006/relationships/hyperlink" Target="http://open.nysenate.gov/legislation/bill/R2681-2013" TargetMode="External"/><Relationship Id="rId8" Type="http://schemas.openxmlformats.org/officeDocument/2006/relationships/hyperlink" Target="http://open.nysenate.gov/legislation/bill/R2681-2013"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open.nysenate.gov/legislation/bill/A3004E-2013" TargetMode="External"/><Relationship Id="rId4" Type="http://schemas.openxmlformats.org/officeDocument/2006/relationships/hyperlink" Target="http://open.nysenate.gov/legislation/bill/R6134-2013" TargetMode="External"/><Relationship Id="rId5" Type="http://schemas.openxmlformats.org/officeDocument/2006/relationships/hyperlink" Target="http://open.nysenate.gov/legislation/bill/R6134-2013" TargetMode="External"/><Relationship Id="rId6" Type="http://schemas.openxmlformats.org/officeDocument/2006/relationships/table" Target="../tables/table2.xml"/><Relationship Id="rId1" Type="http://schemas.openxmlformats.org/officeDocument/2006/relationships/hyperlink" Target="http://open.nysenate.gov/legislation/bill/S2004C-2015" TargetMode="External"/><Relationship Id="rId2" Type="http://schemas.openxmlformats.org/officeDocument/2006/relationships/hyperlink" Target="http://open.nysenate.gov/legislation/bill/A8554E-20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B8" sqref="B8"/>
    </sheetView>
  </sheetViews>
  <sheetFormatPr baseColWidth="10" defaultColWidth="8.83203125" defaultRowHeight="15" x14ac:dyDescent="0"/>
  <cols>
    <col min="1" max="1" width="27.6640625" bestFit="1" customWidth="1"/>
    <col min="2" max="2" width="15" bestFit="1" customWidth="1"/>
    <col min="3" max="3" width="14.1640625" bestFit="1" customWidth="1"/>
    <col min="4" max="4" width="13.5" bestFit="1" customWidth="1"/>
  </cols>
  <sheetData>
    <row r="1" spans="1:4">
      <c r="A1" s="64" t="s">
        <v>374</v>
      </c>
      <c r="B1" s="62"/>
      <c r="C1" s="62"/>
    </row>
    <row r="2" spans="1:4">
      <c r="A2" s="62"/>
      <c r="B2" s="62" t="s">
        <v>377</v>
      </c>
      <c r="C2" s="62" t="s">
        <v>378</v>
      </c>
    </row>
    <row r="3" spans="1:4">
      <c r="A3" s="62" t="s">
        <v>375</v>
      </c>
      <c r="B3" s="63">
        <f>SUMIF('FY14-16 Aid to Localities'!Q3:Q55,"&gt;0",'FY14-16 Aid to Localities'!M3:M55)</f>
        <v>1360581470</v>
      </c>
      <c r="C3" s="63">
        <f>'FY14-16 Aid to Localities'!Q56</f>
        <v>465164134</v>
      </c>
    </row>
    <row r="4" spans="1:4">
      <c r="A4" s="62" t="s">
        <v>376</v>
      </c>
      <c r="B4" s="63">
        <f>SUMIF('FY14-16 Capital'!Q3:Q50,"&gt;0",'FY14-16 Capital'!M3:M50)+SUMIF('FY14-16 Capital'!Q3:Q50,"(unknown)",'FY14-16 Capital'!M3:M50)</f>
        <v>9092586000</v>
      </c>
      <c r="C4" s="63">
        <f>'FY14-16 Capital'!Q51</f>
        <v>2474898000</v>
      </c>
    </row>
    <row r="5" spans="1:4">
      <c r="A5" s="64" t="s">
        <v>379</v>
      </c>
      <c r="B5" s="65">
        <f>SUM(B3:B4)</f>
        <v>10453167470</v>
      </c>
      <c r="C5" s="65">
        <f>SUM(C3:C4)</f>
        <v>2940062134</v>
      </c>
    </row>
    <row r="6" spans="1:4">
      <c r="A6" s="62" t="s">
        <v>380</v>
      </c>
      <c r="B6" s="63">
        <f>SUMIF('FY14-16 Aid to Localities'!P3:P55,"&gt;0",'FY14-16 Aid to Localities'!M3:M55)+SUMIF('FY14-16 Capital'!P3:P50,"&gt;0",'FY14-16 Capital'!M3:M50)+SUMIF('FY14-16 Capital'!P3:P50,"(unknown)",'FY14-16 Capital'!M3:M50)</f>
        <v>9589545234</v>
      </c>
      <c r="C6" s="63">
        <f>'FY14-16 Aid to Localities'!P56+'FY14-16 Capital'!P51</f>
        <v>2637154134</v>
      </c>
    </row>
    <row r="7" spans="1:4">
      <c r="A7" s="66" t="s">
        <v>381</v>
      </c>
      <c r="B7" s="67">
        <f>B5-B6</f>
        <v>863622236</v>
      </c>
      <c r="C7" s="67">
        <f>C5-C6</f>
        <v>302908000</v>
      </c>
    </row>
    <row r="9" spans="1:4">
      <c r="A9" s="62"/>
      <c r="B9" s="62" t="s">
        <v>23</v>
      </c>
      <c r="C9" s="62" t="s">
        <v>174</v>
      </c>
      <c r="D9" s="62" t="s">
        <v>383</v>
      </c>
    </row>
    <row r="10" spans="1:4">
      <c r="A10" s="62" t="s">
        <v>8</v>
      </c>
      <c r="B10" s="63">
        <f>'FY14-16 Aid to Localities'!Q57</f>
        <v>10159000</v>
      </c>
      <c r="C10" s="63">
        <f>'FY14-16 Capital'!Q52</f>
        <v>2324883000</v>
      </c>
      <c r="D10" s="63">
        <f>SUM(B10+C10)</f>
        <v>2335042000</v>
      </c>
    </row>
    <row r="11" spans="1:4">
      <c r="A11" s="62" t="s">
        <v>9</v>
      </c>
      <c r="B11" s="63">
        <f>'FY14-16 Aid to Localities'!Q58</f>
        <v>342124900</v>
      </c>
      <c r="C11" s="63">
        <f>'FY14-16 Capital'!Q53</f>
        <v>888697000</v>
      </c>
      <c r="D11" s="63">
        <f t="shared" ref="D11:D13" si="0">SUM(B11+C11)</f>
        <v>1230821900</v>
      </c>
    </row>
    <row r="12" spans="1:4">
      <c r="A12" s="62" t="s">
        <v>382</v>
      </c>
      <c r="B12" s="63">
        <f>'FY14-16 Aid to Localities'!Q59</f>
        <v>217698000</v>
      </c>
      <c r="C12" s="63">
        <f>'FY14-16 Capital'!Q54</f>
        <v>771728000</v>
      </c>
      <c r="D12" s="63">
        <f t="shared" si="0"/>
        <v>989426000</v>
      </c>
    </row>
    <row r="13" spans="1:4">
      <c r="A13" s="62" t="s">
        <v>11</v>
      </c>
      <c r="B13" s="63">
        <f>'FY14-16 Aid to Localities'!Q60</f>
        <v>81500234</v>
      </c>
      <c r="C13" s="63">
        <f>'FY14-16 Capital'!Q55</f>
        <v>0</v>
      </c>
      <c r="D13" s="63">
        <f t="shared" si="0"/>
        <v>81500234</v>
      </c>
    </row>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3"/>
  <sheetViews>
    <sheetView topLeftCell="F55" workbookViewId="0">
      <selection activeCell="P57" sqref="P57"/>
    </sheetView>
  </sheetViews>
  <sheetFormatPr baseColWidth="10" defaultColWidth="11" defaultRowHeight="15" x14ac:dyDescent="0"/>
  <cols>
    <col min="1" max="1" width="19.5" style="37" customWidth="1"/>
    <col min="2" max="2" width="19.1640625" style="37" customWidth="1"/>
    <col min="3" max="3" width="7.1640625" style="38" customWidth="1"/>
    <col min="4" max="4" width="15.1640625" style="37" customWidth="1"/>
    <col min="5" max="5" width="27.5" style="37" customWidth="1"/>
    <col min="6" max="6" width="10.1640625" style="38" customWidth="1"/>
    <col min="7" max="7" width="10" style="38" customWidth="1"/>
    <col min="8" max="9" width="9" style="38" customWidth="1"/>
    <col min="10" max="10" width="21.33203125" style="37" customWidth="1"/>
    <col min="11" max="11" width="43.6640625" style="37" customWidth="1"/>
    <col min="12" max="12" width="22.33203125" style="37" customWidth="1"/>
    <col min="13" max="13" width="15.6640625" style="38" customWidth="1"/>
    <col min="14" max="17" width="13.83203125" style="38" customWidth="1"/>
    <col min="18" max="18" width="12.83203125" style="37" bestFit="1" customWidth="1"/>
    <col min="19" max="16384" width="11" style="37"/>
  </cols>
  <sheetData>
    <row r="1" spans="1:21" s="59" customFormat="1">
      <c r="A1" s="56" t="s">
        <v>372</v>
      </c>
      <c r="B1" s="57" t="s">
        <v>384</v>
      </c>
      <c r="C1" s="57" t="s">
        <v>1</v>
      </c>
      <c r="D1" s="57"/>
      <c r="E1" s="58" t="s">
        <v>2</v>
      </c>
      <c r="G1" s="60"/>
      <c r="H1" s="60"/>
      <c r="I1" s="60"/>
      <c r="M1" s="60"/>
      <c r="N1" s="60"/>
      <c r="O1" s="60"/>
      <c r="P1" s="60"/>
      <c r="Q1" s="60"/>
      <c r="U1" s="61"/>
    </row>
    <row r="2" spans="1:21">
      <c r="A2" s="5" t="s">
        <v>3</v>
      </c>
      <c r="B2" s="5" t="s">
        <v>4</v>
      </c>
      <c r="C2" s="6" t="s">
        <v>5</v>
      </c>
      <c r="D2" s="6" t="s">
        <v>6</v>
      </c>
      <c r="E2" s="6" t="s">
        <v>7</v>
      </c>
      <c r="F2" s="6" t="s">
        <v>8</v>
      </c>
      <c r="G2" s="6" t="s">
        <v>9</v>
      </c>
      <c r="H2" s="6" t="s">
        <v>10</v>
      </c>
      <c r="I2" s="6" t="s">
        <v>11</v>
      </c>
      <c r="J2" s="5" t="s">
        <v>12</v>
      </c>
      <c r="K2" s="5" t="s">
        <v>13</v>
      </c>
      <c r="L2" s="5" t="s">
        <v>14</v>
      </c>
      <c r="M2" s="6" t="s">
        <v>15</v>
      </c>
      <c r="N2" s="6" t="s">
        <v>16</v>
      </c>
      <c r="O2" s="6" t="s">
        <v>17</v>
      </c>
      <c r="P2" s="6" t="s">
        <v>18</v>
      </c>
      <c r="Q2" s="6" t="s">
        <v>19</v>
      </c>
      <c r="R2" s="5" t="s">
        <v>20</v>
      </c>
      <c r="S2" s="5" t="s">
        <v>21</v>
      </c>
      <c r="T2" s="5" t="s">
        <v>22</v>
      </c>
    </row>
    <row r="3" spans="1:21" s="40" customFormat="1" ht="220.5">
      <c r="A3" s="7" t="s">
        <v>0</v>
      </c>
      <c r="B3" s="8" t="s">
        <v>23</v>
      </c>
      <c r="C3" s="9">
        <v>66</v>
      </c>
      <c r="D3" s="7" t="s">
        <v>24</v>
      </c>
      <c r="E3" s="7" t="s">
        <v>25</v>
      </c>
      <c r="F3" s="9"/>
      <c r="G3" s="9" t="s">
        <v>26</v>
      </c>
      <c r="H3" s="9"/>
      <c r="I3" s="9"/>
      <c r="J3" s="7" t="s">
        <v>27</v>
      </c>
      <c r="K3" s="7" t="s">
        <v>28</v>
      </c>
      <c r="L3" s="7" t="s">
        <v>360</v>
      </c>
      <c r="M3" s="10">
        <v>1609000</v>
      </c>
      <c r="N3" s="11"/>
      <c r="O3" s="11"/>
      <c r="P3" s="12"/>
      <c r="Q3" s="10">
        <v>1609000</v>
      </c>
      <c r="R3" s="11"/>
      <c r="S3" s="13" t="s">
        <v>29</v>
      </c>
      <c r="T3" s="9"/>
      <c r="U3" s="39"/>
    </row>
    <row r="4" spans="1:21" s="40" customFormat="1" ht="220.5">
      <c r="A4" s="7" t="s">
        <v>0</v>
      </c>
      <c r="B4" s="8" t="s">
        <v>23</v>
      </c>
      <c r="C4" s="9">
        <v>66</v>
      </c>
      <c r="D4" s="7" t="s">
        <v>24</v>
      </c>
      <c r="E4" s="7" t="s">
        <v>25</v>
      </c>
      <c r="F4" s="9"/>
      <c r="G4" s="9" t="s">
        <v>26</v>
      </c>
      <c r="H4" s="9"/>
      <c r="I4" s="9"/>
      <c r="J4" s="7" t="s">
        <v>27</v>
      </c>
      <c r="K4" s="7" t="s">
        <v>30</v>
      </c>
      <c r="L4" s="7" t="s">
        <v>360</v>
      </c>
      <c r="M4" s="10">
        <v>2891000</v>
      </c>
      <c r="N4" s="11"/>
      <c r="O4" s="11"/>
      <c r="P4" s="12"/>
      <c r="Q4" s="10">
        <v>2891000</v>
      </c>
      <c r="R4" s="11"/>
      <c r="S4" s="13" t="s">
        <v>29</v>
      </c>
      <c r="T4" s="9"/>
      <c r="U4" s="39"/>
    </row>
    <row r="5" spans="1:21" s="40" customFormat="1" ht="236.25">
      <c r="A5" s="7" t="s">
        <v>0</v>
      </c>
      <c r="B5" s="8" t="s">
        <v>23</v>
      </c>
      <c r="C5" s="9">
        <v>67</v>
      </c>
      <c r="D5" s="7" t="s">
        <v>24</v>
      </c>
      <c r="E5" s="7" t="s">
        <v>25</v>
      </c>
      <c r="F5" s="9"/>
      <c r="G5" s="9" t="s">
        <v>26</v>
      </c>
      <c r="H5" s="9"/>
      <c r="I5" s="9"/>
      <c r="J5" s="7" t="s">
        <v>27</v>
      </c>
      <c r="K5" s="7" t="s">
        <v>31</v>
      </c>
      <c r="L5" s="7" t="s">
        <v>360</v>
      </c>
      <c r="M5" s="10">
        <v>604000</v>
      </c>
      <c r="N5" s="11"/>
      <c r="O5" s="11"/>
      <c r="P5" s="12"/>
      <c r="Q5" s="10">
        <v>604000</v>
      </c>
      <c r="R5" s="11"/>
      <c r="S5" s="13" t="s">
        <v>29</v>
      </c>
      <c r="T5" s="9"/>
      <c r="U5" s="39"/>
    </row>
    <row r="6" spans="1:21" s="40" customFormat="1" ht="236.25">
      <c r="A6" s="7" t="s">
        <v>0</v>
      </c>
      <c r="B6" s="8" t="s">
        <v>23</v>
      </c>
      <c r="C6" s="9">
        <v>67</v>
      </c>
      <c r="D6" s="7" t="s">
        <v>24</v>
      </c>
      <c r="E6" s="7" t="s">
        <v>25</v>
      </c>
      <c r="F6" s="9"/>
      <c r="G6" s="9" t="s">
        <v>26</v>
      </c>
      <c r="H6" s="9"/>
      <c r="I6" s="9"/>
      <c r="J6" s="7" t="s">
        <v>27</v>
      </c>
      <c r="K6" s="7" t="s">
        <v>32</v>
      </c>
      <c r="L6" s="7" t="s">
        <v>360</v>
      </c>
      <c r="M6" s="10">
        <v>2700000</v>
      </c>
      <c r="N6" s="11"/>
      <c r="O6" s="11"/>
      <c r="P6" s="12"/>
      <c r="Q6" s="10">
        <v>2700000</v>
      </c>
      <c r="R6" s="11"/>
      <c r="S6" s="13" t="s">
        <v>29</v>
      </c>
      <c r="T6" s="9"/>
      <c r="U6" s="39"/>
    </row>
    <row r="7" spans="1:21" s="40" customFormat="1" ht="220.5">
      <c r="A7" s="7" t="s">
        <v>0</v>
      </c>
      <c r="B7" s="8" t="s">
        <v>23</v>
      </c>
      <c r="C7" s="9">
        <v>69</v>
      </c>
      <c r="D7" s="7" t="s">
        <v>24</v>
      </c>
      <c r="E7" s="7" t="s">
        <v>25</v>
      </c>
      <c r="F7" s="9"/>
      <c r="G7" s="9" t="s">
        <v>26</v>
      </c>
      <c r="H7" s="9"/>
      <c r="I7" s="9"/>
      <c r="J7" s="7" t="s">
        <v>33</v>
      </c>
      <c r="K7" s="7" t="s">
        <v>34</v>
      </c>
      <c r="L7" s="7" t="s">
        <v>360</v>
      </c>
      <c r="M7" s="10">
        <v>300000</v>
      </c>
      <c r="N7" s="11"/>
      <c r="O7" s="11"/>
      <c r="P7" s="12"/>
      <c r="Q7" s="10">
        <v>300000</v>
      </c>
      <c r="R7" s="11"/>
      <c r="S7" s="13" t="s">
        <v>29</v>
      </c>
      <c r="T7" s="9"/>
      <c r="U7" s="39"/>
    </row>
    <row r="8" spans="1:21" s="40" customFormat="1" ht="220.5">
      <c r="A8" s="7" t="s">
        <v>0</v>
      </c>
      <c r="B8" s="8" t="s">
        <v>23</v>
      </c>
      <c r="C8" s="9">
        <v>72</v>
      </c>
      <c r="D8" s="7" t="s">
        <v>24</v>
      </c>
      <c r="E8" s="7" t="s">
        <v>25</v>
      </c>
      <c r="F8" s="9"/>
      <c r="G8" s="9" t="s">
        <v>26</v>
      </c>
      <c r="H8" s="9"/>
      <c r="I8" s="9"/>
      <c r="J8" s="14" t="s">
        <v>35</v>
      </c>
      <c r="K8" s="14" t="s">
        <v>36</v>
      </c>
      <c r="L8" s="7" t="s">
        <v>360</v>
      </c>
      <c r="M8" s="10">
        <v>950000</v>
      </c>
      <c r="N8" s="11"/>
      <c r="O8" s="11"/>
      <c r="P8" s="12"/>
      <c r="Q8" s="10">
        <v>950000</v>
      </c>
      <c r="R8" s="7"/>
      <c r="S8" s="13" t="s">
        <v>29</v>
      </c>
      <c r="T8" s="9"/>
      <c r="U8" s="39"/>
    </row>
    <row r="9" spans="1:21" ht="220.5">
      <c r="A9" s="8" t="s">
        <v>37</v>
      </c>
      <c r="B9" s="8" t="s">
        <v>23</v>
      </c>
      <c r="C9" s="15" t="s">
        <v>38</v>
      </c>
      <c r="D9" s="8" t="s">
        <v>24</v>
      </c>
      <c r="E9" s="8" t="s">
        <v>25</v>
      </c>
      <c r="F9" s="15"/>
      <c r="G9" s="15" t="s">
        <v>26</v>
      </c>
      <c r="H9" s="15"/>
      <c r="I9" s="15"/>
      <c r="J9" s="8" t="s">
        <v>27</v>
      </c>
      <c r="K9" s="8" t="s">
        <v>28</v>
      </c>
      <c r="L9" s="8" t="s">
        <v>39</v>
      </c>
      <c r="M9" s="16">
        <v>1609000</v>
      </c>
      <c r="N9" s="16"/>
      <c r="O9" s="16">
        <v>1609000</v>
      </c>
      <c r="P9" s="16">
        <v>1590000</v>
      </c>
      <c r="Q9" s="16">
        <v>1590000</v>
      </c>
      <c r="R9" s="8"/>
      <c r="S9" s="41" t="s">
        <v>40</v>
      </c>
      <c r="T9" s="15"/>
    </row>
    <row r="10" spans="1:21" ht="220.5">
      <c r="A10" s="8" t="s">
        <v>37</v>
      </c>
      <c r="B10" s="8" t="s">
        <v>23</v>
      </c>
      <c r="C10" s="15" t="s">
        <v>38</v>
      </c>
      <c r="D10" s="8" t="s">
        <v>24</v>
      </c>
      <c r="E10" s="8" t="s">
        <v>25</v>
      </c>
      <c r="F10" s="15"/>
      <c r="G10" s="15" t="s">
        <v>26</v>
      </c>
      <c r="H10" s="15"/>
      <c r="I10" s="15"/>
      <c r="J10" s="8" t="s">
        <v>27</v>
      </c>
      <c r="K10" s="8" t="s">
        <v>30</v>
      </c>
      <c r="L10" s="8" t="s">
        <v>39</v>
      </c>
      <c r="M10" s="16">
        <v>2891000</v>
      </c>
      <c r="N10" s="16"/>
      <c r="O10" s="16">
        <v>2891000</v>
      </c>
      <c r="P10" s="16">
        <v>2891000</v>
      </c>
      <c r="Q10" s="16">
        <v>2891000</v>
      </c>
      <c r="R10" s="8"/>
      <c r="S10" s="41" t="s">
        <v>40</v>
      </c>
      <c r="T10" s="15"/>
    </row>
    <row r="11" spans="1:21" ht="220.5">
      <c r="A11" s="8" t="s">
        <v>41</v>
      </c>
      <c r="B11" s="8" t="s">
        <v>23</v>
      </c>
      <c r="C11" s="15" t="s">
        <v>42</v>
      </c>
      <c r="D11" s="8" t="s">
        <v>24</v>
      </c>
      <c r="E11" s="8" t="s">
        <v>25</v>
      </c>
      <c r="F11" s="15"/>
      <c r="G11" s="15" t="s">
        <v>26</v>
      </c>
      <c r="H11" s="15"/>
      <c r="I11" s="15"/>
      <c r="J11" s="8" t="s">
        <v>27</v>
      </c>
      <c r="K11" s="8" t="s">
        <v>28</v>
      </c>
      <c r="L11" s="8" t="s">
        <v>43</v>
      </c>
      <c r="M11" s="16">
        <v>609000</v>
      </c>
      <c r="N11" s="16">
        <v>609000</v>
      </c>
      <c r="O11" s="16">
        <v>609000</v>
      </c>
      <c r="P11" s="16">
        <v>210000</v>
      </c>
      <c r="Q11" s="16">
        <v>210000</v>
      </c>
      <c r="R11" s="8"/>
      <c r="S11" s="41" t="s">
        <v>44</v>
      </c>
      <c r="T11" s="15"/>
    </row>
    <row r="12" spans="1:21" ht="220.5">
      <c r="A12" s="8" t="s">
        <v>41</v>
      </c>
      <c r="B12" s="8" t="s">
        <v>23</v>
      </c>
      <c r="C12" s="15" t="s">
        <v>45</v>
      </c>
      <c r="D12" s="8" t="s">
        <v>24</v>
      </c>
      <c r="E12" s="8" t="s">
        <v>25</v>
      </c>
      <c r="F12" s="15"/>
      <c r="G12" s="15" t="s">
        <v>26</v>
      </c>
      <c r="H12" s="15"/>
      <c r="I12" s="15"/>
      <c r="J12" s="8" t="s">
        <v>27</v>
      </c>
      <c r="K12" s="8" t="s">
        <v>30</v>
      </c>
      <c r="L12" s="8" t="s">
        <v>43</v>
      </c>
      <c r="M12" s="16">
        <v>1891000</v>
      </c>
      <c r="N12" s="16">
        <v>1891000</v>
      </c>
      <c r="O12" s="16">
        <v>1891000</v>
      </c>
      <c r="P12" s="16">
        <v>1000000</v>
      </c>
      <c r="Q12" s="16">
        <v>1000000</v>
      </c>
      <c r="R12" s="8"/>
      <c r="S12" s="41" t="s">
        <v>46</v>
      </c>
      <c r="T12" s="15"/>
    </row>
    <row r="13" spans="1:21" ht="204.75">
      <c r="A13" s="8" t="s">
        <v>41</v>
      </c>
      <c r="B13" s="8" t="s">
        <v>23</v>
      </c>
      <c r="C13" s="19" t="s">
        <v>47</v>
      </c>
      <c r="D13" s="8" t="s">
        <v>24</v>
      </c>
      <c r="E13" s="8" t="s">
        <v>25</v>
      </c>
      <c r="F13" s="15"/>
      <c r="G13" s="15" t="s">
        <v>26</v>
      </c>
      <c r="H13" s="15"/>
      <c r="I13" s="15"/>
      <c r="J13" s="8" t="s">
        <v>27</v>
      </c>
      <c r="K13" s="20" t="s">
        <v>48</v>
      </c>
      <c r="L13" s="20" t="s">
        <v>49</v>
      </c>
      <c r="M13" s="21">
        <v>600000</v>
      </c>
      <c r="N13" s="21">
        <v>600000</v>
      </c>
      <c r="O13" s="21">
        <v>150000</v>
      </c>
      <c r="P13" s="21">
        <v>100000</v>
      </c>
      <c r="Q13" s="21">
        <v>100000</v>
      </c>
      <c r="R13" s="20"/>
      <c r="S13" s="41" t="s">
        <v>50</v>
      </c>
      <c r="T13" s="15"/>
    </row>
    <row r="14" spans="1:21" ht="220.5">
      <c r="A14" s="8" t="s">
        <v>41</v>
      </c>
      <c r="B14" s="8" t="s">
        <v>23</v>
      </c>
      <c r="C14" s="19" t="s">
        <v>47</v>
      </c>
      <c r="D14" s="8" t="s">
        <v>24</v>
      </c>
      <c r="E14" s="8" t="s">
        <v>25</v>
      </c>
      <c r="F14" s="15"/>
      <c r="G14" s="15" t="s">
        <v>26</v>
      </c>
      <c r="H14" s="15"/>
      <c r="I14" s="15"/>
      <c r="J14" s="8" t="s">
        <v>27</v>
      </c>
      <c r="K14" s="20" t="s">
        <v>51</v>
      </c>
      <c r="L14" s="20" t="s">
        <v>49</v>
      </c>
      <c r="M14" s="21">
        <v>500000</v>
      </c>
      <c r="N14" s="21">
        <v>500000</v>
      </c>
      <c r="O14" s="21">
        <v>100000</v>
      </c>
      <c r="P14" s="21">
        <v>75000</v>
      </c>
      <c r="Q14" s="21">
        <v>75000</v>
      </c>
      <c r="R14" s="20"/>
      <c r="S14" s="41" t="s">
        <v>50</v>
      </c>
      <c r="T14" s="15"/>
    </row>
    <row r="15" spans="1:21" ht="220.5">
      <c r="A15" s="8" t="s">
        <v>41</v>
      </c>
      <c r="B15" s="8" t="s">
        <v>23</v>
      </c>
      <c r="C15" s="19" t="s">
        <v>52</v>
      </c>
      <c r="D15" s="8" t="s">
        <v>24</v>
      </c>
      <c r="E15" s="8" t="s">
        <v>25</v>
      </c>
      <c r="F15" s="15"/>
      <c r="G15" s="15" t="s">
        <v>26</v>
      </c>
      <c r="H15" s="15"/>
      <c r="I15" s="15"/>
      <c r="J15" s="8" t="s">
        <v>27</v>
      </c>
      <c r="K15" s="20" t="s">
        <v>30</v>
      </c>
      <c r="L15" s="20" t="s">
        <v>49</v>
      </c>
      <c r="M15" s="21">
        <v>450000</v>
      </c>
      <c r="N15" s="21">
        <v>450000</v>
      </c>
      <c r="O15" s="21">
        <v>50000</v>
      </c>
      <c r="P15" s="21">
        <v>50000</v>
      </c>
      <c r="Q15" s="21">
        <v>50000</v>
      </c>
      <c r="R15" s="20"/>
      <c r="S15" s="41" t="s">
        <v>50</v>
      </c>
      <c r="T15" s="15"/>
    </row>
    <row r="16" spans="1:21" ht="220.5">
      <c r="A16" s="8" t="s">
        <v>37</v>
      </c>
      <c r="B16" s="8" t="s">
        <v>23</v>
      </c>
      <c r="C16" s="15" t="s">
        <v>53</v>
      </c>
      <c r="D16" s="8" t="s">
        <v>24</v>
      </c>
      <c r="E16" s="8" t="s">
        <v>25</v>
      </c>
      <c r="F16" s="15"/>
      <c r="G16" s="15" t="s">
        <v>26</v>
      </c>
      <c r="H16" s="15"/>
      <c r="I16" s="15"/>
      <c r="J16" s="8" t="s">
        <v>33</v>
      </c>
      <c r="K16" s="8" t="s">
        <v>34</v>
      </c>
      <c r="L16" s="8" t="s">
        <v>39</v>
      </c>
      <c r="M16" s="16">
        <v>300000</v>
      </c>
      <c r="N16" s="16"/>
      <c r="O16" s="16">
        <v>300000</v>
      </c>
      <c r="P16" s="16">
        <v>300000</v>
      </c>
      <c r="Q16" s="16">
        <v>300000</v>
      </c>
      <c r="R16" s="8"/>
      <c r="S16" s="41" t="s">
        <v>40</v>
      </c>
      <c r="T16" s="15"/>
    </row>
    <row r="17" spans="1:21" ht="220.5">
      <c r="A17" s="8" t="s">
        <v>41</v>
      </c>
      <c r="B17" s="8" t="s">
        <v>23</v>
      </c>
      <c r="C17" s="15" t="s">
        <v>54</v>
      </c>
      <c r="D17" s="8" t="s">
        <v>24</v>
      </c>
      <c r="E17" s="8" t="s">
        <v>25</v>
      </c>
      <c r="F17" s="15"/>
      <c r="G17" s="15" t="s">
        <v>26</v>
      </c>
      <c r="H17" s="15"/>
      <c r="I17" s="15"/>
      <c r="J17" s="8" t="s">
        <v>33</v>
      </c>
      <c r="K17" s="8" t="s">
        <v>34</v>
      </c>
      <c r="L17" s="8" t="s">
        <v>43</v>
      </c>
      <c r="M17" s="16">
        <v>500000</v>
      </c>
      <c r="N17" s="16">
        <v>500000</v>
      </c>
      <c r="O17" s="16">
        <v>500000</v>
      </c>
      <c r="P17" s="16">
        <v>275000</v>
      </c>
      <c r="Q17" s="16">
        <v>275000</v>
      </c>
      <c r="R17" s="8"/>
      <c r="S17" s="41" t="s">
        <v>44</v>
      </c>
      <c r="T17" s="15"/>
    </row>
    <row r="18" spans="1:21" s="43" customFormat="1" ht="236.25">
      <c r="A18" s="8" t="s">
        <v>41</v>
      </c>
      <c r="B18" s="8" t="s">
        <v>23</v>
      </c>
      <c r="C18" s="15" t="s">
        <v>55</v>
      </c>
      <c r="D18" s="8" t="s">
        <v>24</v>
      </c>
      <c r="E18" s="8" t="s">
        <v>25</v>
      </c>
      <c r="F18" s="8"/>
      <c r="G18" s="15" t="s">
        <v>26</v>
      </c>
      <c r="H18" s="8"/>
      <c r="I18" s="8"/>
      <c r="J18" s="8" t="s">
        <v>33</v>
      </c>
      <c r="K18" s="8" t="s">
        <v>56</v>
      </c>
      <c r="L18" s="8" t="s">
        <v>49</v>
      </c>
      <c r="M18" s="16">
        <v>780000</v>
      </c>
      <c r="N18" s="16">
        <v>780000</v>
      </c>
      <c r="O18" s="16">
        <v>400000</v>
      </c>
      <c r="P18" s="22"/>
      <c r="Q18" s="16">
        <v>400000</v>
      </c>
      <c r="R18" s="8"/>
      <c r="S18" s="41" t="s">
        <v>50</v>
      </c>
      <c r="T18" s="42"/>
    </row>
    <row r="19" spans="1:21" ht="220.5">
      <c r="A19" s="8" t="s">
        <v>41</v>
      </c>
      <c r="B19" s="8" t="s">
        <v>23</v>
      </c>
      <c r="C19" s="19" t="s">
        <v>57</v>
      </c>
      <c r="D19" s="8" t="s">
        <v>24</v>
      </c>
      <c r="E19" s="8" t="s">
        <v>25</v>
      </c>
      <c r="F19" s="15"/>
      <c r="G19" s="15" t="s">
        <v>26</v>
      </c>
      <c r="H19" s="19"/>
      <c r="I19" s="19"/>
      <c r="J19" s="20" t="s">
        <v>58</v>
      </c>
      <c r="K19" s="20" t="s">
        <v>28</v>
      </c>
      <c r="L19" s="20" t="s">
        <v>49</v>
      </c>
      <c r="M19" s="21">
        <v>609000</v>
      </c>
      <c r="N19" s="21">
        <v>609000</v>
      </c>
      <c r="O19" s="21">
        <v>300000</v>
      </c>
      <c r="P19" s="21">
        <v>3000</v>
      </c>
      <c r="Q19" s="21">
        <v>3000</v>
      </c>
      <c r="R19" s="20"/>
      <c r="S19" s="41" t="s">
        <v>50</v>
      </c>
      <c r="T19" s="15"/>
    </row>
    <row r="20" spans="1:21" ht="220.5">
      <c r="A20" s="8" t="s">
        <v>37</v>
      </c>
      <c r="B20" s="8" t="s">
        <v>23</v>
      </c>
      <c r="C20" s="15" t="s">
        <v>59</v>
      </c>
      <c r="D20" s="8" t="s">
        <v>24</v>
      </c>
      <c r="E20" s="8" t="s">
        <v>25</v>
      </c>
      <c r="F20" s="15"/>
      <c r="G20" s="15" t="s">
        <v>26</v>
      </c>
      <c r="H20" s="19"/>
      <c r="I20" s="19"/>
      <c r="J20" s="20" t="s">
        <v>35</v>
      </c>
      <c r="K20" s="20" t="s">
        <v>36</v>
      </c>
      <c r="L20" s="20" t="s">
        <v>39</v>
      </c>
      <c r="M20" s="21">
        <v>950000</v>
      </c>
      <c r="N20" s="21"/>
      <c r="O20" s="21">
        <v>950000</v>
      </c>
      <c r="P20" s="21">
        <v>940000</v>
      </c>
      <c r="Q20" s="21">
        <v>940000</v>
      </c>
      <c r="R20" s="20"/>
      <c r="S20" s="41" t="s">
        <v>40</v>
      </c>
      <c r="T20" s="15"/>
    </row>
    <row r="21" spans="1:21" ht="220.5">
      <c r="A21" s="8" t="s">
        <v>41</v>
      </c>
      <c r="B21" s="8" t="s">
        <v>23</v>
      </c>
      <c r="C21" s="19" t="s">
        <v>60</v>
      </c>
      <c r="D21" s="8" t="s">
        <v>24</v>
      </c>
      <c r="E21" s="8" t="s">
        <v>25</v>
      </c>
      <c r="F21" s="15"/>
      <c r="G21" s="15" t="s">
        <v>26</v>
      </c>
      <c r="H21" s="19"/>
      <c r="I21" s="19"/>
      <c r="J21" s="20" t="s">
        <v>35</v>
      </c>
      <c r="K21" s="20" t="s">
        <v>36</v>
      </c>
      <c r="L21" s="20" t="s">
        <v>43</v>
      </c>
      <c r="M21" s="21">
        <v>650000</v>
      </c>
      <c r="N21" s="21">
        <v>650000</v>
      </c>
      <c r="O21" s="21">
        <v>650000</v>
      </c>
      <c r="P21" s="21">
        <v>160000</v>
      </c>
      <c r="Q21" s="21">
        <v>160000</v>
      </c>
      <c r="R21" s="20"/>
      <c r="S21" s="44" t="s">
        <v>44</v>
      </c>
      <c r="T21" s="15"/>
    </row>
    <row r="22" spans="1:21" ht="220.5">
      <c r="A22" s="8" t="s">
        <v>41</v>
      </c>
      <c r="B22" s="8" t="s">
        <v>23</v>
      </c>
      <c r="C22" s="15" t="s">
        <v>61</v>
      </c>
      <c r="D22" s="8" t="s">
        <v>24</v>
      </c>
      <c r="E22" s="8" t="s">
        <v>25</v>
      </c>
      <c r="F22" s="15"/>
      <c r="G22" s="15" t="s">
        <v>26</v>
      </c>
      <c r="H22" s="19"/>
      <c r="I22" s="19"/>
      <c r="J22" s="20" t="s">
        <v>35</v>
      </c>
      <c r="K22" s="8" t="s">
        <v>36</v>
      </c>
      <c r="L22" s="8" t="s">
        <v>62</v>
      </c>
      <c r="M22" s="16">
        <v>650000</v>
      </c>
      <c r="N22" s="16">
        <v>650000</v>
      </c>
      <c r="O22" s="16">
        <v>350000</v>
      </c>
      <c r="P22" s="16">
        <v>40000</v>
      </c>
      <c r="Q22" s="16">
        <v>40000</v>
      </c>
      <c r="R22" s="8"/>
      <c r="S22" s="41" t="s">
        <v>50</v>
      </c>
      <c r="T22" s="15"/>
    </row>
    <row r="23" spans="1:21" s="43" customFormat="1" ht="126">
      <c r="A23" s="8" t="s">
        <v>41</v>
      </c>
      <c r="B23" s="8" t="s">
        <v>23</v>
      </c>
      <c r="C23" s="19" t="s">
        <v>63</v>
      </c>
      <c r="D23" s="8" t="s">
        <v>24</v>
      </c>
      <c r="E23" s="8" t="s">
        <v>64</v>
      </c>
      <c r="F23" s="15" t="s">
        <v>26</v>
      </c>
      <c r="G23" s="15" t="s">
        <v>26</v>
      </c>
      <c r="H23" s="19"/>
      <c r="I23" s="19"/>
      <c r="J23" s="20" t="s">
        <v>35</v>
      </c>
      <c r="K23" s="20" t="s">
        <v>65</v>
      </c>
      <c r="L23" s="20" t="s">
        <v>66</v>
      </c>
      <c r="M23" s="21">
        <v>3000000</v>
      </c>
      <c r="N23" s="21">
        <v>3000000</v>
      </c>
      <c r="O23" s="21">
        <v>3000000</v>
      </c>
      <c r="P23" s="21"/>
      <c r="Q23" s="21">
        <v>3000000</v>
      </c>
      <c r="S23" s="8" t="s">
        <v>67</v>
      </c>
      <c r="T23" s="42"/>
    </row>
    <row r="24" spans="1:21" s="45" customFormat="1" ht="220.5">
      <c r="A24" s="7" t="s">
        <v>0</v>
      </c>
      <c r="B24" s="8" t="s">
        <v>23</v>
      </c>
      <c r="C24" s="24">
        <v>157</v>
      </c>
      <c r="D24" s="7" t="s">
        <v>68</v>
      </c>
      <c r="E24" s="7" t="s">
        <v>25</v>
      </c>
      <c r="F24" s="9"/>
      <c r="G24" s="9" t="s">
        <v>26</v>
      </c>
      <c r="H24" s="24"/>
      <c r="I24" s="24"/>
      <c r="J24" s="14" t="s">
        <v>69</v>
      </c>
      <c r="K24" s="14" t="s">
        <v>70</v>
      </c>
      <c r="L24" s="7" t="s">
        <v>360</v>
      </c>
      <c r="M24" s="25">
        <v>400000</v>
      </c>
      <c r="N24" s="26"/>
      <c r="O24" s="26"/>
      <c r="P24" s="26"/>
      <c r="Q24" s="25">
        <v>400000</v>
      </c>
      <c r="R24" s="26"/>
      <c r="S24" s="13" t="s">
        <v>29</v>
      </c>
      <c r="T24" s="9"/>
      <c r="U24" s="10"/>
    </row>
    <row r="25" spans="1:21" s="45" customFormat="1" ht="220.5">
      <c r="A25" s="8" t="s">
        <v>362</v>
      </c>
      <c r="B25" s="8" t="s">
        <v>363</v>
      </c>
      <c r="C25" s="15">
        <v>41</v>
      </c>
      <c r="D25" s="8" t="s">
        <v>364</v>
      </c>
      <c r="E25" s="8" t="s">
        <v>365</v>
      </c>
      <c r="F25" s="8"/>
      <c r="G25" s="15"/>
      <c r="H25" s="15" t="s">
        <v>26</v>
      </c>
      <c r="I25" s="8"/>
      <c r="J25" s="8" t="s">
        <v>366</v>
      </c>
      <c r="K25" s="8" t="s">
        <v>367</v>
      </c>
      <c r="L25" s="8" t="s">
        <v>360</v>
      </c>
      <c r="M25" s="25">
        <v>14350000</v>
      </c>
      <c r="N25" s="25"/>
      <c r="O25" s="25"/>
      <c r="P25" s="25"/>
      <c r="Q25" s="25">
        <v>14350000</v>
      </c>
      <c r="R25" s="8"/>
      <c r="S25" s="8" t="s">
        <v>368</v>
      </c>
      <c r="T25" s="9"/>
      <c r="U25" s="10"/>
    </row>
    <row r="26" spans="1:21" s="45" customFormat="1" ht="220.5">
      <c r="A26" s="8" t="s">
        <v>362</v>
      </c>
      <c r="B26" s="8" t="s">
        <v>363</v>
      </c>
      <c r="C26" s="15">
        <v>42</v>
      </c>
      <c r="D26" s="8" t="s">
        <v>364</v>
      </c>
      <c r="E26" s="8" t="s">
        <v>25</v>
      </c>
      <c r="F26" s="8"/>
      <c r="G26" s="15" t="s">
        <v>26</v>
      </c>
      <c r="H26" s="15"/>
      <c r="I26" s="8"/>
      <c r="J26" s="8" t="s">
        <v>366</v>
      </c>
      <c r="K26" s="8" t="s">
        <v>369</v>
      </c>
      <c r="L26" s="8" t="s">
        <v>360</v>
      </c>
      <c r="M26" s="25">
        <v>15500000</v>
      </c>
      <c r="N26" s="25"/>
      <c r="O26" s="25"/>
      <c r="P26" s="25"/>
      <c r="Q26" s="25">
        <v>15500000</v>
      </c>
      <c r="R26" s="8"/>
      <c r="S26" s="8" t="s">
        <v>29</v>
      </c>
      <c r="T26" s="9"/>
      <c r="U26" s="10"/>
    </row>
    <row r="27" spans="1:21" s="45" customFormat="1" ht="330.75">
      <c r="A27" s="8" t="s">
        <v>362</v>
      </c>
      <c r="B27" s="8" t="s">
        <v>363</v>
      </c>
      <c r="C27" s="15">
        <v>42</v>
      </c>
      <c r="D27" s="8" t="s">
        <v>364</v>
      </c>
      <c r="E27" s="8" t="s">
        <v>25</v>
      </c>
      <c r="F27" s="8"/>
      <c r="G27" s="15" t="s">
        <v>26</v>
      </c>
      <c r="H27" s="15"/>
      <c r="I27" s="8"/>
      <c r="J27" s="8" t="s">
        <v>366</v>
      </c>
      <c r="K27" s="8" t="s">
        <v>370</v>
      </c>
      <c r="L27" s="8" t="s">
        <v>360</v>
      </c>
      <c r="M27" s="25">
        <v>25000000</v>
      </c>
      <c r="N27" s="25"/>
      <c r="O27" s="25"/>
      <c r="P27" s="25"/>
      <c r="Q27" s="25">
        <v>25000000</v>
      </c>
      <c r="R27" s="8"/>
      <c r="S27" s="8" t="s">
        <v>29</v>
      </c>
      <c r="T27" s="9"/>
      <c r="U27" s="10"/>
    </row>
    <row r="28" spans="1:21" s="43" customFormat="1" ht="236.25">
      <c r="A28" s="8" t="s">
        <v>71</v>
      </c>
      <c r="B28" s="8" t="s">
        <v>23</v>
      </c>
      <c r="C28" s="15" t="s">
        <v>72</v>
      </c>
      <c r="D28" s="8" t="s">
        <v>73</v>
      </c>
      <c r="E28" s="8" t="s">
        <v>25</v>
      </c>
      <c r="F28" s="15"/>
      <c r="G28" s="15" t="s">
        <v>26</v>
      </c>
      <c r="H28" s="19"/>
      <c r="I28" s="19"/>
      <c r="J28" s="20" t="s">
        <v>74</v>
      </c>
      <c r="K28" s="8" t="s">
        <v>75</v>
      </c>
      <c r="L28" s="8" t="s">
        <v>43</v>
      </c>
      <c r="M28" s="16">
        <v>15109000</v>
      </c>
      <c r="N28" s="16">
        <v>15109000</v>
      </c>
      <c r="O28" s="16">
        <v>3050000</v>
      </c>
      <c r="P28" s="16"/>
      <c r="Q28" s="16">
        <v>3050000</v>
      </c>
      <c r="S28" s="8" t="s">
        <v>29</v>
      </c>
      <c r="T28" s="42"/>
    </row>
    <row r="29" spans="1:21" s="43" customFormat="1" ht="236.25">
      <c r="A29" s="8" t="s">
        <v>71</v>
      </c>
      <c r="B29" s="8" t="s">
        <v>23</v>
      </c>
      <c r="C29" s="19" t="s">
        <v>76</v>
      </c>
      <c r="D29" s="8" t="s">
        <v>73</v>
      </c>
      <c r="E29" s="8" t="s">
        <v>25</v>
      </c>
      <c r="F29" s="15"/>
      <c r="G29" s="15" t="s">
        <v>26</v>
      </c>
      <c r="H29" s="19"/>
      <c r="I29" s="19"/>
      <c r="J29" s="20" t="s">
        <v>74</v>
      </c>
      <c r="K29" s="20" t="s">
        <v>77</v>
      </c>
      <c r="L29" s="20" t="s">
        <v>49</v>
      </c>
      <c r="M29" s="21">
        <v>20605000</v>
      </c>
      <c r="N29" s="21">
        <v>10000000</v>
      </c>
      <c r="O29" s="21">
        <v>2250000</v>
      </c>
      <c r="P29" s="21"/>
      <c r="Q29" s="21">
        <v>2250000</v>
      </c>
      <c r="S29" s="41" t="s">
        <v>78</v>
      </c>
      <c r="T29" s="42"/>
    </row>
    <row r="30" spans="1:21" s="43" customFormat="1" ht="220.5">
      <c r="A30" s="8" t="s">
        <v>71</v>
      </c>
      <c r="B30" s="8" t="s">
        <v>23</v>
      </c>
      <c r="C30" s="15" t="s">
        <v>76</v>
      </c>
      <c r="D30" s="8" t="s">
        <v>73</v>
      </c>
      <c r="E30" s="8" t="s">
        <v>79</v>
      </c>
      <c r="F30" s="15"/>
      <c r="G30" s="15"/>
      <c r="H30" s="19" t="s">
        <v>26</v>
      </c>
      <c r="I30" s="19"/>
      <c r="J30" s="20" t="s">
        <v>74</v>
      </c>
      <c r="K30" s="8" t="s">
        <v>80</v>
      </c>
      <c r="L30" s="8" t="s">
        <v>49</v>
      </c>
      <c r="M30" s="16">
        <v>9121000</v>
      </c>
      <c r="N30" s="16">
        <v>9121000</v>
      </c>
      <c r="O30" s="16">
        <v>9121000</v>
      </c>
      <c r="P30" s="16"/>
      <c r="Q30" s="16">
        <v>9121000</v>
      </c>
      <c r="S30" s="41" t="s">
        <v>81</v>
      </c>
      <c r="T30" s="42"/>
    </row>
    <row r="31" spans="1:21" s="43" customFormat="1" ht="236.25">
      <c r="A31" s="8" t="s">
        <v>71</v>
      </c>
      <c r="B31" s="8" t="s">
        <v>23</v>
      </c>
      <c r="C31" s="19" t="s">
        <v>82</v>
      </c>
      <c r="D31" s="8" t="s">
        <v>73</v>
      </c>
      <c r="E31" s="8" t="s">
        <v>25</v>
      </c>
      <c r="F31" s="15"/>
      <c r="G31" s="15" t="s">
        <v>26</v>
      </c>
      <c r="H31" s="19"/>
      <c r="I31" s="19"/>
      <c r="J31" s="20" t="s">
        <v>74</v>
      </c>
      <c r="K31" s="20" t="s">
        <v>83</v>
      </c>
      <c r="L31" s="20" t="s">
        <v>371</v>
      </c>
      <c r="M31" s="21">
        <v>16226000</v>
      </c>
      <c r="N31" s="21">
        <v>1000000</v>
      </c>
      <c r="O31" s="21">
        <v>605000</v>
      </c>
      <c r="P31" s="21"/>
      <c r="Q31" s="21">
        <v>605000</v>
      </c>
      <c r="S31" s="8" t="s">
        <v>29</v>
      </c>
      <c r="T31" s="42"/>
    </row>
    <row r="32" spans="1:21" s="43" customFormat="1" ht="267.75">
      <c r="A32" s="8" t="s">
        <v>71</v>
      </c>
      <c r="B32" s="8" t="s">
        <v>23</v>
      </c>
      <c r="C32" s="15" t="s">
        <v>84</v>
      </c>
      <c r="D32" s="8" t="s">
        <v>73</v>
      </c>
      <c r="E32" s="8" t="s">
        <v>79</v>
      </c>
      <c r="F32" s="15"/>
      <c r="G32" s="15"/>
      <c r="H32" s="19" t="s">
        <v>26</v>
      </c>
      <c r="I32" s="19"/>
      <c r="J32" s="20" t="s">
        <v>74</v>
      </c>
      <c r="K32" s="8" t="s">
        <v>85</v>
      </c>
      <c r="L32" s="8" t="s">
        <v>86</v>
      </c>
      <c r="M32" s="16">
        <v>1900000</v>
      </c>
      <c r="N32" s="16">
        <v>1900000</v>
      </c>
      <c r="O32" s="16"/>
      <c r="P32" s="16"/>
      <c r="Q32" s="16">
        <v>1900000</v>
      </c>
      <c r="S32" s="8" t="s">
        <v>87</v>
      </c>
      <c r="T32" s="42"/>
    </row>
    <row r="33" spans="1:21" s="43" customFormat="1" ht="220.5">
      <c r="A33" s="8" t="s">
        <v>71</v>
      </c>
      <c r="B33" s="8" t="s">
        <v>23</v>
      </c>
      <c r="C33" s="19" t="s">
        <v>88</v>
      </c>
      <c r="D33" s="8" t="s">
        <v>73</v>
      </c>
      <c r="E33" s="8" t="s">
        <v>25</v>
      </c>
      <c r="F33" s="15"/>
      <c r="G33" s="15" t="s">
        <v>26</v>
      </c>
      <c r="H33" s="19"/>
      <c r="I33" s="19"/>
      <c r="J33" s="20" t="s">
        <v>74</v>
      </c>
      <c r="K33" s="20" t="s">
        <v>89</v>
      </c>
      <c r="L33" s="20" t="s">
        <v>385</v>
      </c>
      <c r="M33" s="21">
        <v>250000</v>
      </c>
      <c r="N33" s="21">
        <v>188000</v>
      </c>
      <c r="O33" s="21">
        <v>102000</v>
      </c>
      <c r="P33" s="21"/>
      <c r="Q33" s="21">
        <v>102000</v>
      </c>
      <c r="S33" s="8" t="s">
        <v>29</v>
      </c>
      <c r="T33" s="42"/>
    </row>
    <row r="34" spans="1:21" s="43" customFormat="1" ht="236.25">
      <c r="A34" s="8" t="s">
        <v>90</v>
      </c>
      <c r="B34" s="8" t="s">
        <v>23</v>
      </c>
      <c r="C34" s="15">
        <v>200</v>
      </c>
      <c r="D34" s="8" t="s">
        <v>73</v>
      </c>
      <c r="E34" s="8" t="s">
        <v>91</v>
      </c>
      <c r="F34" s="15"/>
      <c r="G34" s="15"/>
      <c r="H34" s="19" t="s">
        <v>26</v>
      </c>
      <c r="I34" s="19"/>
      <c r="J34" s="20" t="s">
        <v>74</v>
      </c>
      <c r="K34" s="8" t="s">
        <v>92</v>
      </c>
      <c r="L34" s="8" t="s">
        <v>39</v>
      </c>
      <c r="M34" s="16">
        <v>23420000</v>
      </c>
      <c r="N34" s="16"/>
      <c r="O34" s="16">
        <v>23420000</v>
      </c>
      <c r="P34" s="16"/>
      <c r="Q34" s="16">
        <v>13000000</v>
      </c>
      <c r="S34" s="46" t="s">
        <v>93</v>
      </c>
      <c r="T34" s="42"/>
    </row>
    <row r="35" spans="1:21" s="43" customFormat="1" ht="252">
      <c r="A35" s="8" t="s">
        <v>90</v>
      </c>
      <c r="B35" s="8" t="s">
        <v>23</v>
      </c>
      <c r="C35" s="19">
        <v>200</v>
      </c>
      <c r="D35" s="8" t="s">
        <v>73</v>
      </c>
      <c r="E35" s="8" t="s">
        <v>25</v>
      </c>
      <c r="F35" s="15"/>
      <c r="G35" s="15" t="s">
        <v>26</v>
      </c>
      <c r="H35" s="19"/>
      <c r="I35" s="19"/>
      <c r="J35" s="20" t="s">
        <v>74</v>
      </c>
      <c r="K35" s="20" t="s">
        <v>94</v>
      </c>
      <c r="L35" s="8" t="s">
        <v>39</v>
      </c>
      <c r="M35" s="21">
        <v>19050000</v>
      </c>
      <c r="N35" s="21"/>
      <c r="O35" s="21">
        <v>19050000</v>
      </c>
      <c r="P35" s="21"/>
      <c r="Q35" s="21">
        <v>19050000</v>
      </c>
      <c r="S35" s="46" t="s">
        <v>95</v>
      </c>
      <c r="T35" s="42"/>
    </row>
    <row r="36" spans="1:21" s="45" customFormat="1" ht="220.5">
      <c r="A36" s="7" t="s">
        <v>0</v>
      </c>
      <c r="B36" s="8" t="s">
        <v>23</v>
      </c>
      <c r="C36" s="24">
        <v>452</v>
      </c>
      <c r="D36" s="7" t="s">
        <v>96</v>
      </c>
      <c r="E36" s="8" t="s">
        <v>91</v>
      </c>
      <c r="F36" s="9"/>
      <c r="G36" s="9"/>
      <c r="H36" s="24" t="s">
        <v>26</v>
      </c>
      <c r="I36" s="24"/>
      <c r="J36" s="14" t="s">
        <v>97</v>
      </c>
      <c r="K36" s="14" t="s">
        <v>98</v>
      </c>
      <c r="L36" s="7" t="s">
        <v>360</v>
      </c>
      <c r="M36" s="25">
        <v>1375000</v>
      </c>
      <c r="N36" s="26"/>
      <c r="O36" s="26"/>
      <c r="P36" s="26"/>
      <c r="Q36" s="25">
        <v>1375000</v>
      </c>
      <c r="R36" s="26"/>
      <c r="S36" s="7" t="s">
        <v>87</v>
      </c>
      <c r="T36" s="25"/>
      <c r="U36" s="47"/>
    </row>
    <row r="37" spans="1:21" s="45" customFormat="1" ht="236.25">
      <c r="A37" s="7" t="s">
        <v>0</v>
      </c>
      <c r="B37" s="8" t="s">
        <v>23</v>
      </c>
      <c r="C37" s="24">
        <v>453</v>
      </c>
      <c r="D37" s="7" t="s">
        <v>96</v>
      </c>
      <c r="E37" s="7" t="s">
        <v>25</v>
      </c>
      <c r="F37" s="9"/>
      <c r="G37" s="9" t="s">
        <v>26</v>
      </c>
      <c r="H37" s="24"/>
      <c r="I37" s="24"/>
      <c r="J37" s="14" t="s">
        <v>97</v>
      </c>
      <c r="K37" s="14" t="s">
        <v>99</v>
      </c>
      <c r="L37" s="7" t="s">
        <v>360</v>
      </c>
      <c r="M37" s="25">
        <v>600000</v>
      </c>
      <c r="N37" s="26"/>
      <c r="O37" s="26"/>
      <c r="P37" s="26"/>
      <c r="Q37" s="25">
        <v>600000</v>
      </c>
      <c r="R37" s="26"/>
      <c r="S37" s="7" t="s">
        <v>29</v>
      </c>
      <c r="T37" s="25"/>
      <c r="U37" s="47"/>
    </row>
    <row r="38" spans="1:21" s="43" customFormat="1" ht="409.5">
      <c r="A38" s="8" t="s">
        <v>90</v>
      </c>
      <c r="B38" s="8" t="s">
        <v>23</v>
      </c>
      <c r="C38" s="15">
        <v>734</v>
      </c>
      <c r="D38" s="8" t="s">
        <v>100</v>
      </c>
      <c r="E38" s="8" t="s">
        <v>101</v>
      </c>
      <c r="F38" s="15"/>
      <c r="G38" s="15" t="s">
        <v>26</v>
      </c>
      <c r="H38" s="19" t="s">
        <v>26</v>
      </c>
      <c r="I38" s="19"/>
      <c r="J38" s="20" t="s">
        <v>102</v>
      </c>
      <c r="K38" s="8" t="s">
        <v>103</v>
      </c>
      <c r="L38" s="8" t="s">
        <v>361</v>
      </c>
      <c r="M38" s="16">
        <v>312366643</v>
      </c>
      <c r="N38" s="16"/>
      <c r="O38" s="16">
        <v>312366643</v>
      </c>
      <c r="P38" s="16"/>
      <c r="Q38" s="16"/>
      <c r="S38" s="27" t="s">
        <v>104</v>
      </c>
      <c r="T38" s="42"/>
    </row>
    <row r="39" spans="1:21" ht="78.75">
      <c r="A39" s="8" t="s">
        <v>41</v>
      </c>
      <c r="B39" s="8" t="s">
        <v>23</v>
      </c>
      <c r="C39" s="19" t="s">
        <v>105</v>
      </c>
      <c r="D39" s="8" t="s">
        <v>106</v>
      </c>
      <c r="E39" s="8" t="s">
        <v>107</v>
      </c>
      <c r="F39" s="15"/>
      <c r="G39" s="15" t="s">
        <v>26</v>
      </c>
      <c r="H39" s="19"/>
      <c r="I39" s="19"/>
      <c r="J39" s="20" t="s">
        <v>108</v>
      </c>
      <c r="K39" s="20" t="s">
        <v>109</v>
      </c>
      <c r="L39" s="20" t="s">
        <v>110</v>
      </c>
      <c r="M39" s="21">
        <v>1800000</v>
      </c>
      <c r="N39" s="21">
        <v>930000</v>
      </c>
      <c r="O39" s="21">
        <v>297000</v>
      </c>
      <c r="P39" s="21">
        <v>97000</v>
      </c>
      <c r="Q39" s="21">
        <v>97000</v>
      </c>
      <c r="R39" s="20"/>
      <c r="S39" s="20"/>
      <c r="T39" s="15"/>
    </row>
    <row r="40" spans="1:21" ht="78.75">
      <c r="A40" s="8" t="s">
        <v>41</v>
      </c>
      <c r="B40" s="8" t="s">
        <v>23</v>
      </c>
      <c r="C40" s="15" t="s">
        <v>111</v>
      </c>
      <c r="D40" s="8" t="s">
        <v>106</v>
      </c>
      <c r="E40" s="8" t="s">
        <v>107</v>
      </c>
      <c r="F40" s="15"/>
      <c r="G40" s="15" t="s">
        <v>26</v>
      </c>
      <c r="H40" s="19"/>
      <c r="I40" s="19"/>
      <c r="J40" s="20" t="s">
        <v>108</v>
      </c>
      <c r="K40" s="8" t="s">
        <v>109</v>
      </c>
      <c r="L40" s="8" t="s">
        <v>112</v>
      </c>
      <c r="M40" s="16">
        <v>1750000</v>
      </c>
      <c r="N40" s="16">
        <v>835000</v>
      </c>
      <c r="O40" s="16">
        <v>835000</v>
      </c>
      <c r="P40" s="16">
        <v>768000</v>
      </c>
      <c r="Q40" s="16">
        <v>768000</v>
      </c>
      <c r="R40" s="20"/>
      <c r="S40" s="20"/>
      <c r="T40" s="15"/>
    </row>
    <row r="41" spans="1:21" s="43" customFormat="1" ht="78.75">
      <c r="A41" s="8" t="s">
        <v>41</v>
      </c>
      <c r="B41" s="8" t="s">
        <v>23</v>
      </c>
      <c r="C41" s="19" t="s">
        <v>105</v>
      </c>
      <c r="D41" s="8" t="s">
        <v>106</v>
      </c>
      <c r="E41" s="8" t="s">
        <v>10</v>
      </c>
      <c r="F41" s="15"/>
      <c r="G41" s="15"/>
      <c r="H41" s="19" t="s">
        <v>26</v>
      </c>
      <c r="I41" s="19"/>
      <c r="J41" s="20" t="s">
        <v>108</v>
      </c>
      <c r="K41" s="20" t="s">
        <v>113</v>
      </c>
      <c r="L41" s="20" t="s">
        <v>110</v>
      </c>
      <c r="M41" s="21">
        <v>805500</v>
      </c>
      <c r="N41" s="21">
        <v>672000</v>
      </c>
      <c r="O41" s="21">
        <v>672000</v>
      </c>
      <c r="P41" s="21"/>
      <c r="Q41" s="21">
        <v>672000</v>
      </c>
      <c r="S41" s="20"/>
      <c r="T41" s="42"/>
    </row>
    <row r="42" spans="1:21" ht="409.5">
      <c r="A42" s="8" t="s">
        <v>37</v>
      </c>
      <c r="B42" s="8" t="s">
        <v>23</v>
      </c>
      <c r="C42" s="15" t="s">
        <v>114</v>
      </c>
      <c r="D42" s="8" t="s">
        <v>115</v>
      </c>
      <c r="E42" s="8" t="s">
        <v>116</v>
      </c>
      <c r="F42" s="15"/>
      <c r="G42" s="15"/>
      <c r="H42" s="19"/>
      <c r="I42" s="19" t="s">
        <v>26</v>
      </c>
      <c r="J42" s="20" t="s">
        <v>117</v>
      </c>
      <c r="K42" s="8" t="s">
        <v>118</v>
      </c>
      <c r="L42" s="8" t="s">
        <v>39</v>
      </c>
      <c r="M42" s="16">
        <v>81500234</v>
      </c>
      <c r="N42" s="16"/>
      <c r="O42" s="16">
        <v>81500234</v>
      </c>
      <c r="P42" s="16">
        <v>81500234</v>
      </c>
      <c r="Q42" s="16">
        <v>81500234</v>
      </c>
      <c r="R42" s="20"/>
      <c r="S42" s="20"/>
      <c r="T42" s="15"/>
    </row>
    <row r="43" spans="1:21" s="45" customFormat="1" ht="220.5">
      <c r="A43" s="7" t="s">
        <v>0</v>
      </c>
      <c r="B43" s="8" t="s">
        <v>23</v>
      </c>
      <c r="C43" s="24">
        <v>683</v>
      </c>
      <c r="D43" s="7" t="s">
        <v>119</v>
      </c>
      <c r="E43" s="7" t="s">
        <v>25</v>
      </c>
      <c r="F43" s="9"/>
      <c r="G43" s="9" t="s">
        <v>26</v>
      </c>
      <c r="H43" s="24"/>
      <c r="I43" s="24"/>
      <c r="J43" s="14" t="s">
        <v>120</v>
      </c>
      <c r="K43" s="14" t="s">
        <v>121</v>
      </c>
      <c r="L43" s="14" t="s">
        <v>360</v>
      </c>
      <c r="M43" s="25">
        <v>1022000</v>
      </c>
      <c r="N43" s="26"/>
      <c r="O43" s="26"/>
      <c r="P43" s="26"/>
      <c r="Q43" s="25">
        <v>1022000</v>
      </c>
      <c r="R43" s="26"/>
      <c r="S43" s="28" t="s">
        <v>29</v>
      </c>
      <c r="T43" s="24"/>
      <c r="U43" s="10"/>
    </row>
    <row r="44" spans="1:21" ht="110.25">
      <c r="A44" s="8" t="s">
        <v>41</v>
      </c>
      <c r="B44" s="8" t="s">
        <v>23</v>
      </c>
      <c r="C44" s="19" t="s">
        <v>122</v>
      </c>
      <c r="D44" s="8" t="s">
        <v>123</v>
      </c>
      <c r="E44" s="7" t="s">
        <v>25</v>
      </c>
      <c r="F44" s="15"/>
      <c r="G44" s="15" t="s">
        <v>26</v>
      </c>
      <c r="H44" s="19"/>
      <c r="I44" s="19"/>
      <c r="J44" s="20" t="s">
        <v>124</v>
      </c>
      <c r="K44" s="20" t="s">
        <v>125</v>
      </c>
      <c r="L44" s="20" t="s">
        <v>126</v>
      </c>
      <c r="M44" s="21">
        <v>1000000</v>
      </c>
      <c r="N44" s="21">
        <v>58900</v>
      </c>
      <c r="O44" s="21">
        <v>58900</v>
      </c>
      <c r="P44" s="21">
        <v>58900</v>
      </c>
      <c r="Q44" s="21">
        <v>58900</v>
      </c>
      <c r="R44" s="20"/>
      <c r="S44" s="20"/>
      <c r="T44" s="15"/>
    </row>
    <row r="45" spans="1:21" s="45" customFormat="1" ht="220.5">
      <c r="A45" s="7" t="s">
        <v>0</v>
      </c>
      <c r="B45" s="8" t="s">
        <v>23</v>
      </c>
      <c r="C45" s="24">
        <v>823</v>
      </c>
      <c r="D45" s="7" t="s">
        <v>127</v>
      </c>
      <c r="E45" s="7" t="s">
        <v>25</v>
      </c>
      <c r="F45" s="9"/>
      <c r="G45" s="9" t="s">
        <v>26</v>
      </c>
      <c r="H45" s="24"/>
      <c r="I45" s="24"/>
      <c r="J45" s="14" t="s">
        <v>128</v>
      </c>
      <c r="K45" s="14" t="s">
        <v>129</v>
      </c>
      <c r="L45" s="14" t="s">
        <v>360</v>
      </c>
      <c r="M45" s="25">
        <v>3000000</v>
      </c>
      <c r="N45" s="26"/>
      <c r="O45" s="26"/>
      <c r="P45" s="26"/>
      <c r="Q45" s="25">
        <v>3000000</v>
      </c>
      <c r="R45" s="26"/>
      <c r="S45" s="28" t="s">
        <v>29</v>
      </c>
      <c r="T45" s="24"/>
      <c r="U45" s="10"/>
    </row>
    <row r="46" spans="1:21" s="43" customFormat="1" ht="78.75">
      <c r="A46" s="8" t="s">
        <v>71</v>
      </c>
      <c r="B46" s="8" t="s">
        <v>23</v>
      </c>
      <c r="C46" s="15" t="s">
        <v>130</v>
      </c>
      <c r="D46" s="8" t="s">
        <v>127</v>
      </c>
      <c r="E46" s="8" t="s">
        <v>131</v>
      </c>
      <c r="F46" s="15" t="s">
        <v>26</v>
      </c>
      <c r="G46" s="15" t="s">
        <v>26</v>
      </c>
      <c r="H46" s="19" t="s">
        <v>26</v>
      </c>
      <c r="I46" s="19"/>
      <c r="J46" s="20" t="s">
        <v>128</v>
      </c>
      <c r="K46" s="8" t="s">
        <v>132</v>
      </c>
      <c r="L46" s="8" t="s">
        <v>133</v>
      </c>
      <c r="M46" s="16">
        <v>19000000</v>
      </c>
      <c r="N46" s="16">
        <v>19000000</v>
      </c>
      <c r="O46" s="16">
        <v>19000000</v>
      </c>
      <c r="P46" s="16"/>
      <c r="Q46" s="16"/>
      <c r="S46" s="20" t="s">
        <v>67</v>
      </c>
      <c r="T46" s="42"/>
    </row>
    <row r="47" spans="1:21" s="43" customFormat="1" ht="378">
      <c r="A47" s="8" t="s">
        <v>71</v>
      </c>
      <c r="B47" s="8" t="s">
        <v>23</v>
      </c>
      <c r="C47" s="19" t="s">
        <v>134</v>
      </c>
      <c r="D47" s="8" t="s">
        <v>135</v>
      </c>
      <c r="E47" s="8" t="s">
        <v>136</v>
      </c>
      <c r="F47" s="15" t="s">
        <v>26</v>
      </c>
      <c r="G47" s="15" t="s">
        <v>26</v>
      </c>
      <c r="H47" s="19" t="s">
        <v>26</v>
      </c>
      <c r="I47" s="19"/>
      <c r="J47" s="20" t="s">
        <v>137</v>
      </c>
      <c r="K47" s="20" t="s">
        <v>138</v>
      </c>
      <c r="L47" s="20" t="s">
        <v>139</v>
      </c>
      <c r="M47" s="21">
        <v>188379736</v>
      </c>
      <c r="N47" s="21">
        <v>3500000</v>
      </c>
      <c r="O47" s="21">
        <v>3000000</v>
      </c>
      <c r="P47" s="21"/>
      <c r="Q47" s="21"/>
      <c r="S47" s="20" t="s">
        <v>67</v>
      </c>
      <c r="T47" s="42"/>
    </row>
    <row r="48" spans="1:21" s="43" customFormat="1" ht="141.75">
      <c r="A48" s="8" t="s">
        <v>41</v>
      </c>
      <c r="B48" s="8" t="s">
        <v>23</v>
      </c>
      <c r="C48" s="15" t="s">
        <v>140</v>
      </c>
      <c r="D48" s="8" t="s">
        <v>135</v>
      </c>
      <c r="E48" s="8" t="s">
        <v>141</v>
      </c>
      <c r="F48" s="15"/>
      <c r="G48" s="15" t="s">
        <v>26</v>
      </c>
      <c r="H48" s="19"/>
      <c r="I48" s="19"/>
      <c r="J48" s="20" t="s">
        <v>142</v>
      </c>
      <c r="K48" s="8" t="s">
        <v>143</v>
      </c>
      <c r="L48" s="8" t="s">
        <v>144</v>
      </c>
      <c r="M48" s="16">
        <v>74375000</v>
      </c>
      <c r="N48" s="16">
        <v>74375000</v>
      </c>
      <c r="O48" s="16">
        <v>74375000</v>
      </c>
      <c r="P48" s="16"/>
      <c r="Q48" s="16">
        <v>74375000</v>
      </c>
      <c r="S48" s="20"/>
      <c r="T48" s="42"/>
    </row>
    <row r="49" spans="1:21" s="43" customFormat="1" ht="204.75">
      <c r="A49" s="8" t="s">
        <v>41</v>
      </c>
      <c r="B49" s="8" t="s">
        <v>23</v>
      </c>
      <c r="C49" s="19" t="s">
        <v>140</v>
      </c>
      <c r="D49" s="8" t="s">
        <v>135</v>
      </c>
      <c r="E49" s="8" t="s">
        <v>145</v>
      </c>
      <c r="F49" s="15"/>
      <c r="G49" s="15" t="s">
        <v>26</v>
      </c>
      <c r="H49" s="19" t="s">
        <v>26</v>
      </c>
      <c r="I49" s="19"/>
      <c r="J49" s="20" t="s">
        <v>146</v>
      </c>
      <c r="K49" s="20" t="s">
        <v>147</v>
      </c>
      <c r="L49" s="20" t="s">
        <v>148</v>
      </c>
      <c r="M49" s="21">
        <v>200000000</v>
      </c>
      <c r="N49" s="21">
        <v>70000000</v>
      </c>
      <c r="O49" s="21">
        <v>68000000</v>
      </c>
      <c r="P49" s="21"/>
      <c r="Q49" s="21">
        <v>65000000</v>
      </c>
      <c r="S49" s="20" t="s">
        <v>67</v>
      </c>
      <c r="T49" s="42"/>
    </row>
    <row r="50" spans="1:21" s="43" customFormat="1" ht="204.75">
      <c r="A50" s="8" t="s">
        <v>41</v>
      </c>
      <c r="B50" s="8" t="s">
        <v>23</v>
      </c>
      <c r="C50" s="15" t="s">
        <v>149</v>
      </c>
      <c r="D50" s="8" t="s">
        <v>135</v>
      </c>
      <c r="E50" s="8" t="s">
        <v>145</v>
      </c>
      <c r="F50" s="15"/>
      <c r="G50" s="15" t="s">
        <v>26</v>
      </c>
      <c r="H50" s="19" t="s">
        <v>26</v>
      </c>
      <c r="I50" s="19"/>
      <c r="J50" s="20" t="s">
        <v>146</v>
      </c>
      <c r="K50" s="8" t="s">
        <v>150</v>
      </c>
      <c r="L50" s="8" t="s">
        <v>112</v>
      </c>
      <c r="M50" s="16">
        <v>200000000</v>
      </c>
      <c r="N50" s="16">
        <v>54000000</v>
      </c>
      <c r="O50" s="16">
        <v>52000000</v>
      </c>
      <c r="P50" s="16"/>
      <c r="Q50" s="16">
        <v>49000000</v>
      </c>
      <c r="S50" s="20" t="s">
        <v>67</v>
      </c>
      <c r="T50" s="42"/>
    </row>
    <row r="51" spans="1:21" s="43" customFormat="1" ht="204.75">
      <c r="A51" s="8" t="s">
        <v>41</v>
      </c>
      <c r="B51" s="8" t="s">
        <v>23</v>
      </c>
      <c r="C51" s="19" t="s">
        <v>151</v>
      </c>
      <c r="D51" s="8" t="s">
        <v>135</v>
      </c>
      <c r="E51" s="8" t="s">
        <v>145</v>
      </c>
      <c r="F51" s="15"/>
      <c r="G51" s="15" t="s">
        <v>26</v>
      </c>
      <c r="H51" s="19" t="s">
        <v>26</v>
      </c>
      <c r="I51" s="19"/>
      <c r="J51" s="20" t="s">
        <v>146</v>
      </c>
      <c r="K51" s="20" t="s">
        <v>152</v>
      </c>
      <c r="L51" s="20" t="s">
        <v>153</v>
      </c>
      <c r="M51" s="21">
        <v>200000000</v>
      </c>
      <c r="N51" s="21">
        <v>30000000</v>
      </c>
      <c r="O51" s="21">
        <v>30000000</v>
      </c>
      <c r="P51" s="21"/>
      <c r="Q51" s="21">
        <v>28000000</v>
      </c>
      <c r="S51" s="20" t="s">
        <v>67</v>
      </c>
      <c r="T51" s="42"/>
    </row>
    <row r="52" spans="1:21" s="43" customFormat="1" ht="189">
      <c r="A52" s="8" t="s">
        <v>41</v>
      </c>
      <c r="B52" s="8" t="s">
        <v>23</v>
      </c>
      <c r="C52" s="15" t="s">
        <v>151</v>
      </c>
      <c r="D52" s="8" t="s">
        <v>135</v>
      </c>
      <c r="E52" s="8" t="s">
        <v>145</v>
      </c>
      <c r="F52" s="15"/>
      <c r="G52" s="15" t="s">
        <v>26</v>
      </c>
      <c r="H52" s="19" t="s">
        <v>26</v>
      </c>
      <c r="I52" s="19"/>
      <c r="J52" s="20" t="s">
        <v>146</v>
      </c>
      <c r="K52" s="8" t="s">
        <v>154</v>
      </c>
      <c r="L52" s="8" t="s">
        <v>155</v>
      </c>
      <c r="M52" s="16">
        <v>200000000</v>
      </c>
      <c r="N52" s="16">
        <v>33000000</v>
      </c>
      <c r="O52" s="16">
        <v>30000000</v>
      </c>
      <c r="P52" s="16"/>
      <c r="Q52" s="16">
        <v>27000000</v>
      </c>
      <c r="S52" s="20" t="s">
        <v>67</v>
      </c>
      <c r="T52" s="42"/>
    </row>
    <row r="53" spans="1:21" s="40" customFormat="1" ht="362.25">
      <c r="A53" s="7" t="s">
        <v>0</v>
      </c>
      <c r="B53" s="8" t="s">
        <v>23</v>
      </c>
      <c r="C53" s="24">
        <v>859</v>
      </c>
      <c r="D53" s="14" t="s">
        <v>135</v>
      </c>
      <c r="E53" s="14" t="s">
        <v>156</v>
      </c>
      <c r="F53" s="24" t="s">
        <v>26</v>
      </c>
      <c r="G53" s="24" t="s">
        <v>26</v>
      </c>
      <c r="H53" s="24" t="s">
        <v>26</v>
      </c>
      <c r="I53" s="24"/>
      <c r="J53" s="14" t="s">
        <v>157</v>
      </c>
      <c r="K53" s="14" t="s">
        <v>158</v>
      </c>
      <c r="L53" s="14" t="s">
        <v>159</v>
      </c>
      <c r="M53" s="25">
        <v>188379736</v>
      </c>
      <c r="N53" s="26"/>
      <c r="O53" s="26"/>
      <c r="P53" s="26"/>
      <c r="Q53" s="25">
        <v>2000000</v>
      </c>
      <c r="R53" s="26"/>
      <c r="S53" s="28" t="s">
        <v>67</v>
      </c>
      <c r="T53" s="24"/>
      <c r="U53" s="25"/>
    </row>
    <row r="54" spans="1:21" ht="315">
      <c r="A54" s="8" t="s">
        <v>41</v>
      </c>
      <c r="B54" s="8" t="s">
        <v>23</v>
      </c>
      <c r="C54" s="19" t="s">
        <v>160</v>
      </c>
      <c r="D54" s="8" t="s">
        <v>135</v>
      </c>
      <c r="E54" s="8" t="s">
        <v>161</v>
      </c>
      <c r="F54" s="15"/>
      <c r="G54" s="15"/>
      <c r="H54" s="19" t="s">
        <v>26</v>
      </c>
      <c r="I54" s="19"/>
      <c r="J54" s="20" t="s">
        <v>162</v>
      </c>
      <c r="K54" s="20" t="s">
        <v>163</v>
      </c>
      <c r="L54" s="20" t="s">
        <v>164</v>
      </c>
      <c r="M54" s="21">
        <v>9000000</v>
      </c>
      <c r="N54" s="21">
        <v>9000000</v>
      </c>
      <c r="O54" s="21">
        <v>2128000</v>
      </c>
      <c r="P54" s="21">
        <v>1121000</v>
      </c>
      <c r="Q54" s="21">
        <v>1121000</v>
      </c>
      <c r="R54" s="20"/>
      <c r="S54" s="20"/>
      <c r="T54" s="15"/>
    </row>
    <row r="55" spans="1:21" ht="189">
      <c r="A55" s="8" t="s">
        <v>41</v>
      </c>
      <c r="B55" s="8" t="s">
        <v>23</v>
      </c>
      <c r="C55" s="15" t="s">
        <v>165</v>
      </c>
      <c r="D55" s="8" t="s">
        <v>135</v>
      </c>
      <c r="E55" s="8" t="s">
        <v>166</v>
      </c>
      <c r="F55" s="15" t="s">
        <v>26</v>
      </c>
      <c r="G55" s="15" t="s">
        <v>26</v>
      </c>
      <c r="H55" s="19" t="s">
        <v>26</v>
      </c>
      <c r="I55" s="19"/>
      <c r="J55" s="20" t="s">
        <v>167</v>
      </c>
      <c r="K55" s="8" t="s">
        <v>168</v>
      </c>
      <c r="L55" s="8" t="s">
        <v>169</v>
      </c>
      <c r="M55" s="16">
        <v>10000000</v>
      </c>
      <c r="N55" s="16">
        <v>5159000</v>
      </c>
      <c r="O55" s="16">
        <v>5159000</v>
      </c>
      <c r="P55" s="16">
        <v>5159000</v>
      </c>
      <c r="Q55" s="16">
        <v>5159000</v>
      </c>
      <c r="R55" s="8"/>
      <c r="S55" s="20" t="s">
        <v>67</v>
      </c>
      <c r="T55" s="15" t="s">
        <v>26</v>
      </c>
    </row>
    <row r="56" spans="1:21">
      <c r="A56" s="20"/>
      <c r="B56" s="20"/>
      <c r="C56" s="19"/>
      <c r="D56" s="20"/>
      <c r="E56" s="20"/>
      <c r="F56" s="19"/>
      <c r="G56" s="19"/>
      <c r="H56" s="19"/>
      <c r="I56" s="19"/>
      <c r="J56" s="20"/>
      <c r="K56" s="20"/>
      <c r="L56" s="29" t="s">
        <v>170</v>
      </c>
      <c r="M56" s="16">
        <f>SUM(M3:M55)</f>
        <v>1880327849</v>
      </c>
      <c r="N56" s="16">
        <f>SUM(N3:N55)</f>
        <v>348086900</v>
      </c>
      <c r="O56" s="16">
        <f>SUM(O3:O55)</f>
        <v>750739777</v>
      </c>
      <c r="P56" s="16">
        <f>SUM(P3:P55)</f>
        <v>96338134</v>
      </c>
      <c r="Q56" s="16">
        <f>SUM(Q3:Q55)</f>
        <v>465164134</v>
      </c>
      <c r="R56" s="30"/>
      <c r="S56" s="20"/>
      <c r="T56" s="21">
        <f>SUMIF(T3:T55,"Y",P3:P55)</f>
        <v>5159000</v>
      </c>
    </row>
    <row r="57" spans="1:21">
      <c r="A57" s="20"/>
      <c r="B57" s="20"/>
      <c r="C57" s="19"/>
      <c r="D57" s="20"/>
      <c r="E57" s="20"/>
      <c r="F57" s="19"/>
      <c r="G57" s="19"/>
      <c r="H57" s="19"/>
      <c r="I57" s="19"/>
      <c r="J57" s="20"/>
      <c r="K57" s="20"/>
      <c r="L57" s="20" t="s">
        <v>8</v>
      </c>
      <c r="M57" s="21">
        <f t="array" ref="M57">SUM(IF(F$3:F$55="y",M$3:M$55,0))</f>
        <v>408759472</v>
      </c>
      <c r="N57" s="21">
        <f t="array" ref="N57">SUM(IF(F$3:F$55="y",N$3:N$55,0))</f>
        <v>30659000</v>
      </c>
      <c r="O57" s="21">
        <f t="array" ref="O57">SUM(IF(F$3:F$55="y",O$3:O$55,0))</f>
        <v>30159000</v>
      </c>
      <c r="P57" s="21">
        <f t="array" ref="P57">SUM(IF(F$3:F$55="y",P$3:P$55,0))</f>
        <v>5159000</v>
      </c>
      <c r="Q57" s="21">
        <f t="array" ref="Q57">SUM(IF(F$3:F$55="y",Q$3:Q$55,0))</f>
        <v>10159000</v>
      </c>
      <c r="R57" s="20"/>
      <c r="S57" s="20"/>
      <c r="T57" s="15"/>
    </row>
    <row r="58" spans="1:21">
      <c r="A58" s="20"/>
      <c r="B58" s="20"/>
      <c r="C58" s="19"/>
      <c r="D58" s="20"/>
      <c r="E58" s="20"/>
      <c r="F58" s="19"/>
      <c r="G58" s="19"/>
      <c r="H58" s="19"/>
      <c r="I58" s="19"/>
      <c r="J58" s="20"/>
      <c r="K58" s="20"/>
      <c r="L58" s="20" t="s">
        <v>9</v>
      </c>
      <c r="M58" s="21">
        <f t="array" ref="M58">SUM(IF(G$3:G$55="y",M$3:M$55,0))</f>
        <v>1738856115</v>
      </c>
      <c r="N58" s="21">
        <f t="array" ref="N58">SUM(IF(G$3:G$55="y",N$3:N$55,0))</f>
        <v>327393900</v>
      </c>
      <c r="O58" s="21">
        <f t="array" ref="O58">SUM(IF(G$3:G$55="y",O$3:O$55,0))</f>
        <v>633898543</v>
      </c>
      <c r="P58" s="21">
        <f t="array" ref="P58">SUM(IF(G$3:G$55="y",P$3:P$55,0))</f>
        <v>13716900</v>
      </c>
      <c r="Q58" s="21">
        <f t="array" ref="Q58">SUM(IF(G$3:G$55="y",Q$3:Q$55,0))</f>
        <v>342124900</v>
      </c>
      <c r="R58" s="20"/>
      <c r="S58" s="20"/>
      <c r="T58" s="15"/>
    </row>
    <row r="59" spans="1:21">
      <c r="A59" s="20"/>
      <c r="B59" s="20"/>
      <c r="C59" s="19"/>
      <c r="D59" s="20"/>
      <c r="E59" s="20"/>
      <c r="F59" s="19"/>
      <c r="G59" s="19"/>
      <c r="H59" s="19"/>
      <c r="I59" s="19"/>
      <c r="J59" s="20"/>
      <c r="K59" s="20"/>
      <c r="L59" s="20" t="s">
        <v>10</v>
      </c>
      <c r="M59" s="21">
        <f t="array" ref="M59">SUM(IF(H$3:H$55="y",M$3:M$55,0))</f>
        <v>1578097615</v>
      </c>
      <c r="N59" s="21">
        <f t="array" ref="N59">SUM(IF(H$3:H$55="y",N$3:N$55,0))</f>
        <v>235352000</v>
      </c>
      <c r="O59" s="21">
        <f t="array" ref="O59">SUM(IF(H$3:H$55="y",O$3:O$55,0))</f>
        <v>554866643</v>
      </c>
      <c r="P59" s="21">
        <f t="array" ref="P59">SUM(IF(H$3:H$55="y",P$3:P$55,0))</f>
        <v>6280000</v>
      </c>
      <c r="Q59" s="21">
        <f t="array" ref="Q59">SUM(IF(H$3:H$55="y",Q$3:Q$55,0))</f>
        <v>217698000</v>
      </c>
      <c r="R59" s="20"/>
      <c r="S59" s="20"/>
      <c r="T59" s="15"/>
    </row>
    <row r="60" spans="1:21">
      <c r="A60" s="20"/>
      <c r="B60" s="20"/>
      <c r="C60" s="19"/>
      <c r="D60" s="20"/>
      <c r="E60" s="20"/>
      <c r="F60" s="19"/>
      <c r="G60" s="19"/>
      <c r="H60" s="19"/>
      <c r="I60" s="19"/>
      <c r="J60" s="20"/>
      <c r="K60" s="20"/>
      <c r="L60" s="20" t="s">
        <v>11</v>
      </c>
      <c r="M60" s="21">
        <f t="array" ref="M60">SUM(IF(I$3:I$55="y",M$3:M$55,0))</f>
        <v>81500234</v>
      </c>
      <c r="N60" s="21">
        <f t="array" ref="N60">SUM(IF(I$3:I$55="y",N$3:N$55,0))</f>
        <v>0</v>
      </c>
      <c r="O60" s="21">
        <f t="array" ref="O60">SUM(IF(I$3:I$55="y",O$3:O$55,0))</f>
        <v>81500234</v>
      </c>
      <c r="P60" s="21">
        <f t="array" ref="P60">SUM(IF(I$3:I$55="y",P$3:P$55,0))</f>
        <v>81500234</v>
      </c>
      <c r="Q60" s="21">
        <f t="array" ref="Q60">SUM(IF(I$3:I$55="y",Q$3:Q$55,0))</f>
        <v>81500234</v>
      </c>
      <c r="R60" s="20"/>
      <c r="S60" s="20"/>
      <c r="T60" s="15"/>
    </row>
    <row r="61" spans="1:21" ht="16" thickBot="1">
      <c r="A61" s="8"/>
      <c r="B61" s="8"/>
      <c r="C61" s="15"/>
      <c r="D61" s="8"/>
      <c r="E61" s="8"/>
      <c r="F61" s="15"/>
      <c r="G61" s="15"/>
      <c r="H61" s="15"/>
      <c r="I61" s="15"/>
      <c r="J61" s="8"/>
      <c r="K61" s="8"/>
      <c r="L61" s="8"/>
      <c r="M61" s="15"/>
      <c r="N61" s="16"/>
      <c r="O61" s="16"/>
      <c r="P61" s="70"/>
      <c r="Q61" s="16"/>
      <c r="R61" s="8"/>
      <c r="S61" s="8"/>
      <c r="T61" s="15"/>
    </row>
    <row r="62" spans="1:21" ht="16" thickTop="1">
      <c r="L62" s="31" t="s">
        <v>388</v>
      </c>
      <c r="M62" s="71">
        <f t="shared" ref="M62:O62" si="0">COUNTIF(M3:M55,"&gt;0")+COUNTIF(M3:M55,"(unknown)")</f>
        <v>53</v>
      </c>
      <c r="N62" s="71">
        <f t="shared" si="0"/>
        <v>30</v>
      </c>
      <c r="O62" s="71">
        <f t="shared" si="0"/>
        <v>37</v>
      </c>
      <c r="P62" s="71">
        <f>COUNTIF(P3:P55,"&gt;0")+COUNTIF(P3:P55,"(unknown)")</f>
        <v>19</v>
      </c>
      <c r="Q62" s="71">
        <f>COUNTIF(Q3:Q55,"&gt;0")+COUNTIF(Q3:Q55,"(unknown)")</f>
        <v>50</v>
      </c>
    </row>
    <row r="63" spans="1:21">
      <c r="L63" s="31" t="s">
        <v>389</v>
      </c>
      <c r="P63" s="69">
        <v>0</v>
      </c>
      <c r="Q63" s="38">
        <f>COUNTIF(L3:L55,"New 2015")</f>
        <v>14</v>
      </c>
    </row>
  </sheetData>
  <conditionalFormatting sqref="U24:U27">
    <cfRule type="cellIs" dxfId="46" priority="11" operator="greaterThan">
      <formula>0</formula>
    </cfRule>
  </conditionalFormatting>
  <conditionalFormatting sqref="U24:U27">
    <cfRule type="colorScale" priority="12">
      <colorScale>
        <cfvo type="min"/>
        <cfvo type="max"/>
        <color rgb="FFFCFCFF"/>
        <color rgb="FFF8696B"/>
      </colorScale>
    </cfRule>
  </conditionalFormatting>
  <conditionalFormatting sqref="U36">
    <cfRule type="cellIs" dxfId="45" priority="9" operator="greaterThan">
      <formula>0</formula>
    </cfRule>
  </conditionalFormatting>
  <conditionalFormatting sqref="U36">
    <cfRule type="colorScale" priority="10">
      <colorScale>
        <cfvo type="min"/>
        <cfvo type="max"/>
        <color rgb="FFFCFCFF"/>
        <color rgb="FFF8696B"/>
      </colorScale>
    </cfRule>
  </conditionalFormatting>
  <conditionalFormatting sqref="U37">
    <cfRule type="cellIs" dxfId="44" priority="7" operator="greaterThan">
      <formula>0</formula>
    </cfRule>
  </conditionalFormatting>
  <conditionalFormatting sqref="U37">
    <cfRule type="colorScale" priority="8">
      <colorScale>
        <cfvo type="min"/>
        <cfvo type="max"/>
        <color rgb="FFFCFCFF"/>
        <color rgb="FFF8696B"/>
      </colorScale>
    </cfRule>
  </conditionalFormatting>
  <conditionalFormatting sqref="U43">
    <cfRule type="cellIs" dxfId="43" priority="5" operator="greaterThan">
      <formula>0</formula>
    </cfRule>
  </conditionalFormatting>
  <conditionalFormatting sqref="U43">
    <cfRule type="colorScale" priority="6">
      <colorScale>
        <cfvo type="min"/>
        <cfvo type="max"/>
        <color rgb="FFFCFCFF"/>
        <color rgb="FFF8696B"/>
      </colorScale>
    </cfRule>
  </conditionalFormatting>
  <conditionalFormatting sqref="U45">
    <cfRule type="cellIs" dxfId="42" priority="3" operator="greaterThan">
      <formula>0</formula>
    </cfRule>
  </conditionalFormatting>
  <conditionalFormatting sqref="U45">
    <cfRule type="colorScale" priority="4">
      <colorScale>
        <cfvo type="min"/>
        <cfvo type="max"/>
        <color rgb="FFFCFCFF"/>
        <color rgb="FFF8696B"/>
      </colorScale>
    </cfRule>
  </conditionalFormatting>
  <conditionalFormatting sqref="U53">
    <cfRule type="cellIs" dxfId="41" priority="1" operator="greaterThan">
      <formula>0</formula>
    </cfRule>
  </conditionalFormatting>
  <conditionalFormatting sqref="U53">
    <cfRule type="colorScale" priority="2">
      <colorScale>
        <cfvo type="min"/>
        <cfvo type="max"/>
        <color rgb="FFFCFCFF"/>
        <color rgb="FFF8696B"/>
      </colorScale>
    </cfRule>
  </conditionalFormatting>
  <hyperlinks>
    <hyperlink ref="S9" r:id="rId1"/>
    <hyperlink ref="S10" r:id="rId2"/>
    <hyperlink ref="S16" r:id="rId3"/>
    <hyperlink ref="S20" r:id="rId4"/>
    <hyperlink ref="S11" r:id="rId5"/>
    <hyperlink ref="S12" r:id="rId6"/>
    <hyperlink ref="S17" r:id="rId7"/>
    <hyperlink ref="S21" r:id="rId8"/>
    <hyperlink ref="S13" r:id="rId9"/>
    <hyperlink ref="S14" r:id="rId10"/>
    <hyperlink ref="S15" r:id="rId11"/>
    <hyperlink ref="S18" r:id="rId12"/>
    <hyperlink ref="S19" r:id="rId13"/>
    <hyperlink ref="S22" r:id="rId14"/>
    <hyperlink ref="A1" r:id="rId15" display="S2003/A3003 (FY16)"/>
    <hyperlink ref="E1" r:id="rId16" display="S2603/A3003 (2013)"/>
    <hyperlink ref="C1" r:id="rId17" display="S6353/A8554 (2014)"/>
    <hyperlink ref="B1" r:id="rId18" display="S4612B (FY16 amend)"/>
    <hyperlink ref="S35" r:id="rId19"/>
    <hyperlink ref="S34" r:id="rId20"/>
    <hyperlink ref="S30" r:id="rId21"/>
    <hyperlink ref="S29" r:id="rId22"/>
  </hyperlinks>
  <pageMargins left="0.75" right="0.75" top="1" bottom="1" header="0.5" footer="0.5"/>
  <pageSetup orientation="portrait" horizontalDpi="4294967292" verticalDpi="4294967292"/>
  <tableParts count="1">
    <tablePart r:id="rId23"/>
  </tablePart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8"/>
  <sheetViews>
    <sheetView tabSelected="1" topLeftCell="G50" workbookViewId="0">
      <selection activeCell="R52" sqref="R52"/>
    </sheetView>
  </sheetViews>
  <sheetFormatPr baseColWidth="10" defaultColWidth="11" defaultRowHeight="15" x14ac:dyDescent="0"/>
  <cols>
    <col min="1" max="1" width="19.5" customWidth="1"/>
    <col min="2" max="2" width="17.5" bestFit="1" customWidth="1"/>
    <col min="3" max="3" width="17.5" style="3" bestFit="1" customWidth="1"/>
    <col min="4" max="4" width="13.6640625" customWidth="1"/>
    <col min="5" max="5" width="18.1640625" customWidth="1"/>
    <col min="6" max="6" width="11.1640625" style="3" customWidth="1"/>
    <col min="7" max="7" width="10" style="3" customWidth="1"/>
    <col min="8" max="9" width="9" style="3" customWidth="1"/>
    <col min="10" max="10" width="21.6640625" customWidth="1"/>
    <col min="11" max="11" width="48.6640625" customWidth="1"/>
    <col min="12" max="12" width="22.33203125" customWidth="1"/>
    <col min="13" max="13" width="13" style="3" customWidth="1"/>
    <col min="14" max="17" width="13.83203125" style="3" customWidth="1"/>
    <col min="18" max="18" width="12.83203125" bestFit="1" customWidth="1"/>
    <col min="20" max="20" width="21" style="3" customWidth="1"/>
  </cols>
  <sheetData>
    <row r="1" spans="1:20">
      <c r="A1" s="1" t="s">
        <v>373</v>
      </c>
      <c r="B1" s="2" t="s">
        <v>171</v>
      </c>
      <c r="C1" s="2" t="s">
        <v>172</v>
      </c>
    </row>
    <row r="2" spans="1:20" s="55" customFormat="1" ht="47.25">
      <c r="A2" s="53" t="s">
        <v>3</v>
      </c>
      <c r="B2" s="53" t="s">
        <v>4</v>
      </c>
      <c r="C2" s="54" t="s">
        <v>5</v>
      </c>
      <c r="D2" s="54" t="s">
        <v>6</v>
      </c>
      <c r="E2" s="54" t="s">
        <v>7</v>
      </c>
      <c r="F2" s="54" t="s">
        <v>8</v>
      </c>
      <c r="G2" s="54" t="s">
        <v>9</v>
      </c>
      <c r="H2" s="54" t="s">
        <v>10</v>
      </c>
      <c r="I2" s="54" t="s">
        <v>11</v>
      </c>
      <c r="J2" s="53" t="s">
        <v>12</v>
      </c>
      <c r="K2" s="53" t="s">
        <v>13</v>
      </c>
      <c r="L2" s="53" t="s">
        <v>14</v>
      </c>
      <c r="M2" s="54" t="s">
        <v>15</v>
      </c>
      <c r="N2" s="54" t="s">
        <v>16</v>
      </c>
      <c r="O2" s="54" t="s">
        <v>17</v>
      </c>
      <c r="P2" s="54" t="s">
        <v>18</v>
      </c>
      <c r="Q2" s="54" t="s">
        <v>19</v>
      </c>
      <c r="R2" s="53" t="s">
        <v>20</v>
      </c>
      <c r="S2" s="53" t="s">
        <v>21</v>
      </c>
      <c r="T2" s="54" t="s">
        <v>22</v>
      </c>
    </row>
    <row r="3" spans="1:20" s="31" customFormat="1" ht="157.5">
      <c r="A3" s="8" t="s">
        <v>173</v>
      </c>
      <c r="B3" s="8" t="s">
        <v>174</v>
      </c>
      <c r="C3" s="15" t="s">
        <v>175</v>
      </c>
      <c r="D3" s="8" t="s">
        <v>176</v>
      </c>
      <c r="E3" s="8" t="s">
        <v>177</v>
      </c>
      <c r="F3" s="15"/>
      <c r="G3" s="15" t="s">
        <v>26</v>
      </c>
      <c r="H3" s="15"/>
      <c r="I3" s="15"/>
      <c r="J3" s="8" t="s">
        <v>178</v>
      </c>
      <c r="K3" s="8" t="s">
        <v>179</v>
      </c>
      <c r="L3" s="8" t="s">
        <v>180</v>
      </c>
      <c r="M3" s="16">
        <v>67000000</v>
      </c>
      <c r="N3" s="16"/>
      <c r="O3" s="16">
        <v>67000000</v>
      </c>
      <c r="P3" s="16">
        <v>67000000</v>
      </c>
      <c r="Q3" s="16">
        <v>67000000</v>
      </c>
      <c r="R3" s="8">
        <v>30051450</v>
      </c>
      <c r="S3" s="17" t="s">
        <v>181</v>
      </c>
      <c r="T3" s="18"/>
    </row>
    <row r="4" spans="1:20" s="31" customFormat="1" ht="236.25">
      <c r="A4" s="8" t="s">
        <v>182</v>
      </c>
      <c r="B4" s="8" t="s">
        <v>174</v>
      </c>
      <c r="C4" s="15" t="s">
        <v>183</v>
      </c>
      <c r="D4" s="8" t="s">
        <v>176</v>
      </c>
      <c r="E4" s="8" t="s">
        <v>184</v>
      </c>
      <c r="F4" s="15"/>
      <c r="G4" s="15" t="s">
        <v>26</v>
      </c>
      <c r="H4" s="15"/>
      <c r="I4" s="15"/>
      <c r="J4" s="8" t="s">
        <v>178</v>
      </c>
      <c r="K4" s="8" t="s">
        <v>185</v>
      </c>
      <c r="L4" s="8" t="s">
        <v>186</v>
      </c>
      <c r="M4" s="16">
        <v>28500000</v>
      </c>
      <c r="N4" s="16" t="s">
        <v>187</v>
      </c>
      <c r="O4" s="16" t="s">
        <v>187</v>
      </c>
      <c r="P4" s="16" t="s">
        <v>187</v>
      </c>
      <c r="Q4" s="16" t="s">
        <v>187</v>
      </c>
      <c r="R4" s="8">
        <v>30670650</v>
      </c>
      <c r="S4" s="8" t="s">
        <v>67</v>
      </c>
      <c r="T4" s="18"/>
    </row>
    <row r="5" spans="1:20" s="31" customFormat="1" ht="236.25">
      <c r="A5" s="8" t="s">
        <v>182</v>
      </c>
      <c r="B5" s="8" t="s">
        <v>174</v>
      </c>
      <c r="C5" s="15" t="s">
        <v>188</v>
      </c>
      <c r="D5" s="8" t="s">
        <v>176</v>
      </c>
      <c r="E5" s="8" t="s">
        <v>184</v>
      </c>
      <c r="F5" s="15"/>
      <c r="G5" s="15" t="s">
        <v>26</v>
      </c>
      <c r="H5" s="15"/>
      <c r="I5" s="15"/>
      <c r="J5" s="8" t="s">
        <v>178</v>
      </c>
      <c r="K5" s="8" t="s">
        <v>189</v>
      </c>
      <c r="L5" s="8" t="s">
        <v>190</v>
      </c>
      <c r="M5" s="16">
        <v>72000000</v>
      </c>
      <c r="N5" s="16" t="s">
        <v>187</v>
      </c>
      <c r="O5" s="16" t="s">
        <v>187</v>
      </c>
      <c r="P5" s="16" t="s">
        <v>187</v>
      </c>
      <c r="Q5" s="16" t="s">
        <v>187</v>
      </c>
      <c r="R5" s="8">
        <v>30580550</v>
      </c>
      <c r="S5" s="8" t="s">
        <v>67</v>
      </c>
      <c r="T5" s="18"/>
    </row>
    <row r="6" spans="1:20" ht="283.5">
      <c r="A6" s="8" t="s">
        <v>182</v>
      </c>
      <c r="B6" s="8" t="s">
        <v>174</v>
      </c>
      <c r="C6" s="15" t="s">
        <v>191</v>
      </c>
      <c r="D6" s="8" t="s">
        <v>68</v>
      </c>
      <c r="E6" s="8" t="s">
        <v>192</v>
      </c>
      <c r="F6" s="15" t="s">
        <v>26</v>
      </c>
      <c r="G6" s="15" t="s">
        <v>26</v>
      </c>
      <c r="H6" s="15" t="s">
        <v>26</v>
      </c>
      <c r="I6" s="15"/>
      <c r="J6" s="8" t="s">
        <v>193</v>
      </c>
      <c r="K6" s="8" t="s">
        <v>194</v>
      </c>
      <c r="L6" s="8" t="s">
        <v>148</v>
      </c>
      <c r="M6" s="16">
        <v>15000000</v>
      </c>
      <c r="N6" s="16">
        <v>15000000</v>
      </c>
      <c r="O6" s="16">
        <v>15000000</v>
      </c>
      <c r="P6" s="16">
        <v>15000000</v>
      </c>
      <c r="Q6" s="16">
        <v>15000000</v>
      </c>
      <c r="R6" s="8" t="s">
        <v>195</v>
      </c>
      <c r="S6" s="8" t="s">
        <v>67</v>
      </c>
      <c r="T6" s="18"/>
    </row>
    <row r="7" spans="1:20" ht="283.5">
      <c r="A7" s="8" t="s">
        <v>182</v>
      </c>
      <c r="B7" s="8" t="s">
        <v>174</v>
      </c>
      <c r="C7" s="15" t="s">
        <v>196</v>
      </c>
      <c r="D7" s="8" t="s">
        <v>68</v>
      </c>
      <c r="E7" s="8" t="s">
        <v>192</v>
      </c>
      <c r="F7" s="15" t="s">
        <v>26</v>
      </c>
      <c r="G7" s="15" t="s">
        <v>26</v>
      </c>
      <c r="H7" s="15" t="s">
        <v>26</v>
      </c>
      <c r="I7" s="15"/>
      <c r="J7" s="8" t="s">
        <v>193</v>
      </c>
      <c r="K7" s="8" t="s">
        <v>194</v>
      </c>
      <c r="L7" s="8" t="s">
        <v>126</v>
      </c>
      <c r="M7" s="16">
        <v>15000000</v>
      </c>
      <c r="N7" s="16">
        <v>15000000</v>
      </c>
      <c r="O7" s="16">
        <v>15000000</v>
      </c>
      <c r="P7" s="16">
        <v>15000000</v>
      </c>
      <c r="Q7" s="16">
        <v>15000000</v>
      </c>
      <c r="R7" s="8" t="s">
        <v>197</v>
      </c>
      <c r="S7" s="8" t="s">
        <v>67</v>
      </c>
      <c r="T7" s="18"/>
    </row>
    <row r="8" spans="1:20" ht="283.5">
      <c r="A8" s="8" t="s">
        <v>182</v>
      </c>
      <c r="B8" s="8" t="s">
        <v>174</v>
      </c>
      <c r="C8" s="15" t="s">
        <v>198</v>
      </c>
      <c r="D8" s="8" t="s">
        <v>68</v>
      </c>
      <c r="E8" s="8" t="s">
        <v>192</v>
      </c>
      <c r="F8" s="15" t="s">
        <v>26</v>
      </c>
      <c r="G8" s="15" t="s">
        <v>26</v>
      </c>
      <c r="H8" s="15" t="s">
        <v>26</v>
      </c>
      <c r="I8" s="15"/>
      <c r="J8" s="8" t="s">
        <v>193</v>
      </c>
      <c r="K8" s="8" t="s">
        <v>194</v>
      </c>
      <c r="L8" s="8" t="s">
        <v>199</v>
      </c>
      <c r="M8" s="16">
        <v>15000000</v>
      </c>
      <c r="N8" s="16">
        <v>10685000</v>
      </c>
      <c r="O8" s="16">
        <v>9805000</v>
      </c>
      <c r="P8" s="16">
        <v>7962000</v>
      </c>
      <c r="Q8" s="16">
        <v>7962000</v>
      </c>
      <c r="R8" s="8" t="s">
        <v>200</v>
      </c>
      <c r="S8" s="8" t="s">
        <v>67</v>
      </c>
      <c r="T8" s="18"/>
    </row>
    <row r="9" spans="1:20" ht="283.5">
      <c r="A9" s="8" t="s">
        <v>182</v>
      </c>
      <c r="B9" s="8" t="s">
        <v>174</v>
      </c>
      <c r="C9" s="15" t="s">
        <v>201</v>
      </c>
      <c r="D9" s="8" t="s">
        <v>68</v>
      </c>
      <c r="E9" s="8" t="s">
        <v>192</v>
      </c>
      <c r="F9" s="15" t="s">
        <v>26</v>
      </c>
      <c r="G9" s="15" t="s">
        <v>26</v>
      </c>
      <c r="H9" s="15" t="s">
        <v>26</v>
      </c>
      <c r="I9" s="15"/>
      <c r="J9" s="8" t="s">
        <v>193</v>
      </c>
      <c r="K9" s="8" t="s">
        <v>194</v>
      </c>
      <c r="L9" s="8" t="s">
        <v>202</v>
      </c>
      <c r="M9" s="16">
        <v>15000000</v>
      </c>
      <c r="N9" s="16">
        <v>9716000</v>
      </c>
      <c r="O9" s="16">
        <v>9183000</v>
      </c>
      <c r="P9" s="16">
        <v>8779000</v>
      </c>
      <c r="Q9" s="16">
        <v>8779000</v>
      </c>
      <c r="R9" s="8" t="s">
        <v>203</v>
      </c>
      <c r="S9" s="8" t="s">
        <v>67</v>
      </c>
      <c r="T9" s="18"/>
    </row>
    <row r="10" spans="1:20" ht="157.5">
      <c r="A10" s="8" t="s">
        <v>173</v>
      </c>
      <c r="B10" s="8" t="s">
        <v>174</v>
      </c>
      <c r="C10" s="15" t="s">
        <v>204</v>
      </c>
      <c r="D10" s="8" t="s">
        <v>205</v>
      </c>
      <c r="E10" s="8" t="s">
        <v>177</v>
      </c>
      <c r="F10" s="15"/>
      <c r="G10" s="15" t="s">
        <v>26</v>
      </c>
      <c r="H10" s="15"/>
      <c r="I10" s="15"/>
      <c r="J10" s="8" t="s">
        <v>206</v>
      </c>
      <c r="K10" s="8" t="s">
        <v>179</v>
      </c>
      <c r="L10" s="8" t="s">
        <v>180</v>
      </c>
      <c r="M10" s="16">
        <v>49000000</v>
      </c>
      <c r="N10" s="16"/>
      <c r="O10" s="16">
        <v>49000000</v>
      </c>
      <c r="P10" s="16">
        <v>49000000</v>
      </c>
      <c r="Q10" s="16">
        <v>49000000</v>
      </c>
      <c r="R10" s="8" t="s">
        <v>207</v>
      </c>
      <c r="S10" s="17" t="s">
        <v>208</v>
      </c>
      <c r="T10" s="18"/>
    </row>
    <row r="11" spans="1:20" ht="409.5">
      <c r="A11" s="8" t="s">
        <v>182</v>
      </c>
      <c r="B11" s="8" t="s">
        <v>174</v>
      </c>
      <c r="C11" s="19" t="s">
        <v>209</v>
      </c>
      <c r="D11" s="8" t="s">
        <v>205</v>
      </c>
      <c r="E11" s="8" t="s">
        <v>210</v>
      </c>
      <c r="F11" s="15" t="s">
        <v>26</v>
      </c>
      <c r="G11" s="15"/>
      <c r="H11" s="15"/>
      <c r="I11" s="15"/>
      <c r="J11" s="8" t="s">
        <v>206</v>
      </c>
      <c r="K11" s="20" t="s">
        <v>211</v>
      </c>
      <c r="L11" s="20" t="s">
        <v>212</v>
      </c>
      <c r="M11" s="21">
        <v>550000000</v>
      </c>
      <c r="N11" s="21">
        <v>487320000</v>
      </c>
      <c r="O11" s="21">
        <v>416356000</v>
      </c>
      <c r="P11" s="21">
        <v>299601000</v>
      </c>
      <c r="Q11" s="21">
        <v>299601000</v>
      </c>
      <c r="R11" s="20" t="s">
        <v>213</v>
      </c>
      <c r="S11" s="20" t="s">
        <v>214</v>
      </c>
      <c r="T11" s="18"/>
    </row>
    <row r="12" spans="1:20" ht="409.5">
      <c r="A12" s="8" t="s">
        <v>182</v>
      </c>
      <c r="B12" s="8" t="s">
        <v>174</v>
      </c>
      <c r="C12" s="19" t="s">
        <v>215</v>
      </c>
      <c r="D12" s="8" t="s">
        <v>205</v>
      </c>
      <c r="E12" s="8" t="s">
        <v>210</v>
      </c>
      <c r="F12" s="15" t="s">
        <v>26</v>
      </c>
      <c r="G12" s="15"/>
      <c r="H12" s="15"/>
      <c r="I12" s="15"/>
      <c r="J12" s="8" t="s">
        <v>206</v>
      </c>
      <c r="K12" s="20" t="s">
        <v>211</v>
      </c>
      <c r="L12" s="20" t="s">
        <v>216</v>
      </c>
      <c r="M12" s="21">
        <v>550000000</v>
      </c>
      <c r="N12" s="21">
        <v>428774000</v>
      </c>
      <c r="O12" s="21">
        <v>315320000</v>
      </c>
      <c r="P12" s="21">
        <v>216925000</v>
      </c>
      <c r="Q12" s="21">
        <v>216925000</v>
      </c>
      <c r="R12" s="20" t="s">
        <v>217</v>
      </c>
      <c r="S12" s="20" t="s">
        <v>214</v>
      </c>
      <c r="T12" s="18"/>
    </row>
    <row r="13" spans="1:20" ht="409.5">
      <c r="A13" s="8" t="s">
        <v>182</v>
      </c>
      <c r="B13" s="8" t="s">
        <v>174</v>
      </c>
      <c r="C13" s="19" t="s">
        <v>218</v>
      </c>
      <c r="D13" s="8" t="s">
        <v>205</v>
      </c>
      <c r="E13" s="8" t="s">
        <v>210</v>
      </c>
      <c r="F13" s="15" t="s">
        <v>26</v>
      </c>
      <c r="G13" s="15"/>
      <c r="H13" s="15"/>
      <c r="I13" s="15"/>
      <c r="J13" s="8" t="s">
        <v>206</v>
      </c>
      <c r="K13" s="20" t="s">
        <v>211</v>
      </c>
      <c r="L13" s="20" t="s">
        <v>219</v>
      </c>
      <c r="M13" s="21">
        <v>550000000</v>
      </c>
      <c r="N13" s="21">
        <v>277409000</v>
      </c>
      <c r="O13" s="21">
        <v>169799000</v>
      </c>
      <c r="P13" s="21">
        <v>98529000</v>
      </c>
      <c r="Q13" s="21">
        <v>98529000</v>
      </c>
      <c r="R13" s="20" t="s">
        <v>220</v>
      </c>
      <c r="S13" s="20" t="s">
        <v>214</v>
      </c>
      <c r="T13" s="18"/>
    </row>
    <row r="14" spans="1:20" ht="409.5">
      <c r="A14" s="8" t="s">
        <v>182</v>
      </c>
      <c r="B14" s="8" t="s">
        <v>174</v>
      </c>
      <c r="C14" s="19" t="s">
        <v>221</v>
      </c>
      <c r="D14" s="8" t="s">
        <v>205</v>
      </c>
      <c r="E14" s="8" t="s">
        <v>210</v>
      </c>
      <c r="F14" s="15" t="s">
        <v>26</v>
      </c>
      <c r="G14" s="15"/>
      <c r="H14" s="15"/>
      <c r="I14" s="15"/>
      <c r="J14" s="8" t="s">
        <v>206</v>
      </c>
      <c r="K14" s="20" t="s">
        <v>211</v>
      </c>
      <c r="L14" s="8" t="s">
        <v>222</v>
      </c>
      <c r="M14" s="16">
        <v>550000000</v>
      </c>
      <c r="N14" s="16">
        <v>209908000</v>
      </c>
      <c r="O14" s="16">
        <v>116794000</v>
      </c>
      <c r="P14" s="16">
        <v>78918000</v>
      </c>
      <c r="Q14" s="16">
        <v>78918000</v>
      </c>
      <c r="R14" s="8" t="s">
        <v>223</v>
      </c>
      <c r="S14" s="20" t="s">
        <v>214</v>
      </c>
      <c r="T14" s="18"/>
    </row>
    <row r="15" spans="1:20" ht="409.5">
      <c r="A15" s="8" t="s">
        <v>182</v>
      </c>
      <c r="B15" s="8" t="s">
        <v>174</v>
      </c>
      <c r="C15" s="19" t="s">
        <v>224</v>
      </c>
      <c r="D15" s="8" t="s">
        <v>205</v>
      </c>
      <c r="E15" s="8" t="s">
        <v>210</v>
      </c>
      <c r="F15" s="15" t="s">
        <v>26</v>
      </c>
      <c r="G15" s="15"/>
      <c r="H15" s="15"/>
      <c r="I15" s="15"/>
      <c r="J15" s="8" t="s">
        <v>206</v>
      </c>
      <c r="K15" s="20" t="s">
        <v>211</v>
      </c>
      <c r="L15" s="8" t="s">
        <v>225</v>
      </c>
      <c r="M15" s="16">
        <v>550000000</v>
      </c>
      <c r="N15" s="16">
        <v>127445000</v>
      </c>
      <c r="O15" s="16">
        <v>83990000</v>
      </c>
      <c r="P15" s="16">
        <v>54145000</v>
      </c>
      <c r="Q15" s="16">
        <v>54145000</v>
      </c>
      <c r="R15" s="8" t="s">
        <v>226</v>
      </c>
      <c r="S15" s="20" t="s">
        <v>214</v>
      </c>
      <c r="T15" s="18"/>
    </row>
    <row r="16" spans="1:20" s="32" customFormat="1" ht="126">
      <c r="A16" s="8" t="s">
        <v>182</v>
      </c>
      <c r="B16" s="8" t="s">
        <v>174</v>
      </c>
      <c r="C16" s="19" t="s">
        <v>232</v>
      </c>
      <c r="D16" s="8" t="s">
        <v>205</v>
      </c>
      <c r="E16" s="8" t="s">
        <v>210</v>
      </c>
      <c r="F16" s="15" t="s">
        <v>26</v>
      </c>
      <c r="G16" s="15"/>
      <c r="H16" s="15"/>
      <c r="I16" s="15"/>
      <c r="J16" s="8" t="s">
        <v>233</v>
      </c>
      <c r="K16" s="20" t="s">
        <v>234</v>
      </c>
      <c r="L16" s="8" t="s">
        <v>235</v>
      </c>
      <c r="M16" s="16">
        <v>42000000</v>
      </c>
      <c r="N16" s="16" t="s">
        <v>187</v>
      </c>
      <c r="O16" s="16" t="s">
        <v>236</v>
      </c>
      <c r="P16" s="16" t="s">
        <v>187</v>
      </c>
      <c r="Q16" s="16" t="s">
        <v>187</v>
      </c>
      <c r="R16" s="8" t="s">
        <v>237</v>
      </c>
      <c r="S16" s="20" t="s">
        <v>238</v>
      </c>
      <c r="T16" s="23"/>
    </row>
    <row r="17" spans="1:20" s="33" customFormat="1" ht="204.75">
      <c r="A17" s="8" t="s">
        <v>182</v>
      </c>
      <c r="B17" s="8" t="s">
        <v>174</v>
      </c>
      <c r="C17" s="19" t="s">
        <v>239</v>
      </c>
      <c r="D17" s="8" t="s">
        <v>205</v>
      </c>
      <c r="E17" s="8" t="s">
        <v>210</v>
      </c>
      <c r="F17" s="15" t="s">
        <v>26</v>
      </c>
      <c r="G17" s="15"/>
      <c r="H17" s="15"/>
      <c r="I17" s="15"/>
      <c r="J17" s="8" t="s">
        <v>240</v>
      </c>
      <c r="K17" s="20" t="s">
        <v>241</v>
      </c>
      <c r="L17" s="20" t="s">
        <v>242</v>
      </c>
      <c r="M17" s="21">
        <v>88000000</v>
      </c>
      <c r="N17" s="21">
        <v>88000000</v>
      </c>
      <c r="O17" s="21">
        <v>88000000</v>
      </c>
      <c r="P17" s="21">
        <v>88000000</v>
      </c>
      <c r="Q17" s="21">
        <v>88000000</v>
      </c>
      <c r="R17" s="20">
        <v>28201308</v>
      </c>
      <c r="S17" s="20"/>
      <c r="T17" s="18"/>
    </row>
    <row r="18" spans="1:20" ht="330.75">
      <c r="A18" s="8" t="s">
        <v>182</v>
      </c>
      <c r="B18" s="8" t="s">
        <v>174</v>
      </c>
      <c r="C18" s="19" t="s">
        <v>243</v>
      </c>
      <c r="D18" s="8" t="s">
        <v>205</v>
      </c>
      <c r="E18" s="8" t="s">
        <v>210</v>
      </c>
      <c r="F18" s="15" t="s">
        <v>26</v>
      </c>
      <c r="G18" s="15"/>
      <c r="H18" s="15"/>
      <c r="I18" s="15"/>
      <c r="J18" s="8" t="s">
        <v>240</v>
      </c>
      <c r="K18" s="20" t="s">
        <v>244</v>
      </c>
      <c r="L18" s="20" t="s">
        <v>245</v>
      </c>
      <c r="M18" s="21">
        <v>215000000</v>
      </c>
      <c r="N18" s="21">
        <v>215000000</v>
      </c>
      <c r="O18" s="21">
        <v>215000000</v>
      </c>
      <c r="P18" s="21">
        <v>215000000</v>
      </c>
      <c r="Q18" s="21">
        <v>215000000</v>
      </c>
      <c r="R18" s="20">
        <v>28201208</v>
      </c>
      <c r="S18" s="20"/>
      <c r="T18" s="18"/>
    </row>
    <row r="19" spans="1:20" ht="409">
      <c r="A19" s="51" t="s">
        <v>182</v>
      </c>
      <c r="B19" s="48" t="s">
        <v>174</v>
      </c>
      <c r="C19" s="52" t="s">
        <v>227</v>
      </c>
      <c r="D19" s="48" t="s">
        <v>205</v>
      </c>
      <c r="E19" s="48" t="s">
        <v>210</v>
      </c>
      <c r="F19" s="52" t="s">
        <v>26</v>
      </c>
      <c r="G19" s="52"/>
      <c r="H19" s="52"/>
      <c r="I19" s="52"/>
      <c r="J19" s="48" t="s">
        <v>228</v>
      </c>
      <c r="K19" s="48" t="s">
        <v>229</v>
      </c>
      <c r="L19" s="48" t="s">
        <v>230</v>
      </c>
      <c r="M19" s="49">
        <v>379700000</v>
      </c>
      <c r="N19" s="49">
        <v>110378000</v>
      </c>
      <c r="O19" s="49">
        <v>89651000</v>
      </c>
      <c r="P19" s="49">
        <v>78654000</v>
      </c>
      <c r="Q19" s="49">
        <v>0</v>
      </c>
      <c r="R19" s="48" t="s">
        <v>231</v>
      </c>
      <c r="S19" s="50" t="s">
        <v>386</v>
      </c>
      <c r="T19" s="18"/>
    </row>
    <row r="20" spans="1:20" ht="267.75">
      <c r="A20" s="8" t="s">
        <v>182</v>
      </c>
      <c r="B20" s="8" t="s">
        <v>174</v>
      </c>
      <c r="C20" s="19" t="s">
        <v>246</v>
      </c>
      <c r="D20" s="8" t="s">
        <v>205</v>
      </c>
      <c r="E20" s="8" t="s">
        <v>210</v>
      </c>
      <c r="F20" s="15" t="s">
        <v>26</v>
      </c>
      <c r="G20" s="15"/>
      <c r="H20" s="19"/>
      <c r="I20" s="19"/>
      <c r="J20" s="8" t="s">
        <v>240</v>
      </c>
      <c r="K20" s="20" t="s">
        <v>247</v>
      </c>
      <c r="L20" s="20" t="s">
        <v>248</v>
      </c>
      <c r="M20" s="16">
        <v>234400000</v>
      </c>
      <c r="N20" s="16">
        <v>40981000</v>
      </c>
      <c r="O20" s="16">
        <v>31161000</v>
      </c>
      <c r="P20" s="21">
        <v>31161000</v>
      </c>
      <c r="Q20" s="21">
        <v>31161000</v>
      </c>
      <c r="R20" s="20" t="s">
        <v>249</v>
      </c>
      <c r="S20" s="20" t="s">
        <v>250</v>
      </c>
      <c r="T20" s="18"/>
    </row>
    <row r="21" spans="1:20" ht="267.75">
      <c r="A21" s="8" t="s">
        <v>182</v>
      </c>
      <c r="B21" s="8" t="s">
        <v>174</v>
      </c>
      <c r="C21" s="15" t="s">
        <v>251</v>
      </c>
      <c r="D21" s="8" t="s">
        <v>205</v>
      </c>
      <c r="E21" s="8" t="s">
        <v>210</v>
      </c>
      <c r="F21" s="15" t="s">
        <v>26</v>
      </c>
      <c r="G21" s="15"/>
      <c r="H21" s="19"/>
      <c r="I21" s="19"/>
      <c r="J21" s="8" t="s">
        <v>240</v>
      </c>
      <c r="K21" s="8" t="s">
        <v>252</v>
      </c>
      <c r="L21" s="8" t="s">
        <v>253</v>
      </c>
      <c r="M21" s="16">
        <v>1612000000</v>
      </c>
      <c r="N21" s="16">
        <v>205598000</v>
      </c>
      <c r="O21" s="16">
        <v>145105000</v>
      </c>
      <c r="P21" s="16">
        <v>70176000</v>
      </c>
      <c r="Q21" s="16">
        <v>70176000</v>
      </c>
      <c r="R21" s="8" t="s">
        <v>254</v>
      </c>
      <c r="S21" s="8" t="s">
        <v>255</v>
      </c>
      <c r="T21" s="18"/>
    </row>
    <row r="22" spans="1:20" ht="220.5">
      <c r="A22" s="8" t="s">
        <v>172</v>
      </c>
      <c r="B22" s="20" t="s">
        <v>174</v>
      </c>
      <c r="C22" s="19">
        <v>646</v>
      </c>
      <c r="D22" s="20" t="s">
        <v>205</v>
      </c>
      <c r="E22" s="20" t="s">
        <v>210</v>
      </c>
      <c r="F22" s="19" t="s">
        <v>26</v>
      </c>
      <c r="G22" s="19"/>
      <c r="H22" s="19"/>
      <c r="I22" s="19"/>
      <c r="J22" s="20" t="s">
        <v>228</v>
      </c>
      <c r="K22" s="20" t="s">
        <v>256</v>
      </c>
      <c r="L22" s="8" t="s">
        <v>212</v>
      </c>
      <c r="M22" s="16">
        <v>30000000</v>
      </c>
      <c r="N22" s="16">
        <v>30000000</v>
      </c>
      <c r="O22" s="16"/>
      <c r="P22" s="16"/>
      <c r="Q22" s="16"/>
      <c r="R22" s="8">
        <v>91201209</v>
      </c>
      <c r="S22" s="8"/>
      <c r="T22" s="23"/>
    </row>
    <row r="23" spans="1:20" s="33" customFormat="1" ht="94.5">
      <c r="A23" s="8" t="s">
        <v>182</v>
      </c>
      <c r="B23" s="8" t="s">
        <v>174</v>
      </c>
      <c r="C23" s="19" t="s">
        <v>257</v>
      </c>
      <c r="D23" s="8" t="s">
        <v>258</v>
      </c>
      <c r="E23" s="20" t="s">
        <v>259</v>
      </c>
      <c r="F23" s="19" t="s">
        <v>26</v>
      </c>
      <c r="G23" s="19" t="s">
        <v>26</v>
      </c>
      <c r="H23" s="19" t="s">
        <v>26</v>
      </c>
      <c r="I23" s="19"/>
      <c r="J23" s="20" t="s">
        <v>260</v>
      </c>
      <c r="K23" s="20" t="s">
        <v>261</v>
      </c>
      <c r="L23" s="20" t="s">
        <v>262</v>
      </c>
      <c r="M23" s="21">
        <v>4500000</v>
      </c>
      <c r="N23" s="21">
        <v>1500000</v>
      </c>
      <c r="O23" s="21">
        <v>1500000</v>
      </c>
      <c r="P23" s="21">
        <v>1500000</v>
      </c>
      <c r="Q23" s="21">
        <v>1500000</v>
      </c>
      <c r="R23" s="20" t="s">
        <v>263</v>
      </c>
      <c r="S23" s="20" t="s">
        <v>67</v>
      </c>
      <c r="T23" s="18"/>
    </row>
    <row r="24" spans="1:20" ht="126">
      <c r="A24" s="8" t="s">
        <v>182</v>
      </c>
      <c r="B24" s="8" t="s">
        <v>174</v>
      </c>
      <c r="C24" s="19" t="s">
        <v>264</v>
      </c>
      <c r="D24" s="8" t="s">
        <v>258</v>
      </c>
      <c r="E24" s="20" t="s">
        <v>265</v>
      </c>
      <c r="F24" s="19"/>
      <c r="G24" s="19" t="s">
        <v>26</v>
      </c>
      <c r="H24" s="19"/>
      <c r="I24" s="19"/>
      <c r="J24" s="20" t="s">
        <v>266</v>
      </c>
      <c r="K24" s="20" t="s">
        <v>267</v>
      </c>
      <c r="L24" s="20" t="s">
        <v>268</v>
      </c>
      <c r="M24" s="21">
        <v>22000000</v>
      </c>
      <c r="N24" s="21">
        <v>18461000</v>
      </c>
      <c r="O24" s="21">
        <v>15457000</v>
      </c>
      <c r="P24" s="21">
        <v>13705000</v>
      </c>
      <c r="Q24" s="21">
        <v>13705000</v>
      </c>
      <c r="R24" s="20">
        <v>17270641</v>
      </c>
      <c r="S24" s="20" t="s">
        <v>67</v>
      </c>
      <c r="T24" s="18"/>
    </row>
    <row r="25" spans="1:20" ht="94.5">
      <c r="A25" s="8" t="s">
        <v>182</v>
      </c>
      <c r="B25" s="8" t="s">
        <v>174</v>
      </c>
      <c r="C25" s="19" t="s">
        <v>269</v>
      </c>
      <c r="D25" s="8" t="s">
        <v>258</v>
      </c>
      <c r="E25" s="20" t="s">
        <v>259</v>
      </c>
      <c r="F25" s="19" t="s">
        <v>26</v>
      </c>
      <c r="G25" s="19" t="s">
        <v>26</v>
      </c>
      <c r="H25" s="19" t="s">
        <v>26</v>
      </c>
      <c r="I25" s="19"/>
      <c r="J25" s="20" t="s">
        <v>270</v>
      </c>
      <c r="K25" s="20" t="s">
        <v>271</v>
      </c>
      <c r="L25" s="20" t="s">
        <v>133</v>
      </c>
      <c r="M25" s="21">
        <v>150000000</v>
      </c>
      <c r="N25" s="21">
        <v>40729000</v>
      </c>
      <c r="O25" s="21">
        <v>38171000</v>
      </c>
      <c r="P25" s="21">
        <v>34910000</v>
      </c>
      <c r="Q25" s="21">
        <v>34910000</v>
      </c>
      <c r="R25" s="20" t="s">
        <v>272</v>
      </c>
      <c r="S25" s="20" t="s">
        <v>67</v>
      </c>
      <c r="T25" s="18" t="s">
        <v>26</v>
      </c>
    </row>
    <row r="26" spans="1:20" ht="409.5">
      <c r="A26" s="8" t="s">
        <v>182</v>
      </c>
      <c r="B26" s="8" t="s">
        <v>174</v>
      </c>
      <c r="C26" s="19" t="s">
        <v>273</v>
      </c>
      <c r="D26" s="8" t="s">
        <v>258</v>
      </c>
      <c r="E26" s="20" t="s">
        <v>274</v>
      </c>
      <c r="F26" s="19"/>
      <c r="G26" s="19" t="s">
        <v>26</v>
      </c>
      <c r="H26" s="19" t="s">
        <v>26</v>
      </c>
      <c r="I26" s="19"/>
      <c r="J26" s="20" t="s">
        <v>275</v>
      </c>
      <c r="K26" s="20" t="s">
        <v>276</v>
      </c>
      <c r="L26" s="20" t="s">
        <v>133</v>
      </c>
      <c r="M26" s="21">
        <v>6000000</v>
      </c>
      <c r="N26" s="21">
        <v>6000000</v>
      </c>
      <c r="O26" s="21">
        <v>6000000</v>
      </c>
      <c r="P26" s="21">
        <v>6000000</v>
      </c>
      <c r="Q26" s="21">
        <v>6000000</v>
      </c>
      <c r="R26" s="20">
        <v>17070279</v>
      </c>
      <c r="S26" s="20" t="s">
        <v>67</v>
      </c>
      <c r="T26" s="18"/>
    </row>
    <row r="27" spans="1:20" ht="409.5">
      <c r="A27" s="8" t="s">
        <v>182</v>
      </c>
      <c r="B27" s="8" t="s">
        <v>174</v>
      </c>
      <c r="C27" s="19" t="s">
        <v>277</v>
      </c>
      <c r="D27" s="8" t="s">
        <v>258</v>
      </c>
      <c r="E27" s="20" t="s">
        <v>274</v>
      </c>
      <c r="F27" s="19"/>
      <c r="G27" s="19" t="s">
        <v>26</v>
      </c>
      <c r="H27" s="19" t="s">
        <v>26</v>
      </c>
      <c r="I27" s="19"/>
      <c r="J27" s="20" t="s">
        <v>275</v>
      </c>
      <c r="K27" s="20" t="s">
        <v>278</v>
      </c>
      <c r="L27" s="20" t="s">
        <v>279</v>
      </c>
      <c r="M27" s="21">
        <v>10000000</v>
      </c>
      <c r="N27" s="21">
        <v>1585000</v>
      </c>
      <c r="O27" s="21">
        <v>1585000</v>
      </c>
      <c r="P27" s="21">
        <v>1574000</v>
      </c>
      <c r="Q27" s="21">
        <v>1574000</v>
      </c>
      <c r="R27" s="20">
        <v>17079979</v>
      </c>
      <c r="S27" s="20" t="s">
        <v>67</v>
      </c>
      <c r="T27" s="18"/>
    </row>
    <row r="28" spans="1:20" ht="173.25">
      <c r="A28" s="8" t="s">
        <v>182</v>
      </c>
      <c r="B28" s="8" t="s">
        <v>174</v>
      </c>
      <c r="C28" s="19" t="s">
        <v>280</v>
      </c>
      <c r="D28" s="8" t="s">
        <v>258</v>
      </c>
      <c r="E28" s="20" t="s">
        <v>259</v>
      </c>
      <c r="F28" s="19" t="s">
        <v>26</v>
      </c>
      <c r="G28" s="19" t="s">
        <v>26</v>
      </c>
      <c r="H28" s="19" t="s">
        <v>26</v>
      </c>
      <c r="I28" s="19"/>
      <c r="J28" s="20" t="s">
        <v>281</v>
      </c>
      <c r="K28" s="20" t="s">
        <v>282</v>
      </c>
      <c r="L28" s="20" t="s">
        <v>268</v>
      </c>
      <c r="M28" s="21">
        <v>200000000</v>
      </c>
      <c r="N28" s="21">
        <v>200000000</v>
      </c>
      <c r="O28" s="21">
        <v>196970000</v>
      </c>
      <c r="P28" s="21">
        <v>186292000</v>
      </c>
      <c r="Q28" s="21">
        <v>186292000</v>
      </c>
      <c r="R28" s="20" t="s">
        <v>283</v>
      </c>
      <c r="S28" s="20" t="s">
        <v>67</v>
      </c>
      <c r="T28" s="18" t="s">
        <v>26</v>
      </c>
    </row>
    <row r="29" spans="1:20" ht="110.25">
      <c r="A29" s="8" t="s">
        <v>182</v>
      </c>
      <c r="B29" s="8" t="s">
        <v>174</v>
      </c>
      <c r="C29" s="19" t="s">
        <v>280</v>
      </c>
      <c r="D29" s="8" t="s">
        <v>258</v>
      </c>
      <c r="E29" s="20" t="s">
        <v>259</v>
      </c>
      <c r="F29" s="19" t="s">
        <v>26</v>
      </c>
      <c r="G29" s="19" t="s">
        <v>26</v>
      </c>
      <c r="H29" s="19" t="s">
        <v>26</v>
      </c>
      <c r="I29" s="19"/>
      <c r="J29" s="20" t="s">
        <v>281</v>
      </c>
      <c r="K29" s="20" t="s">
        <v>271</v>
      </c>
      <c r="L29" s="20" t="s">
        <v>126</v>
      </c>
      <c r="M29" s="21">
        <v>150000000</v>
      </c>
      <c r="N29" s="21">
        <v>41688000</v>
      </c>
      <c r="O29" s="21">
        <v>33605000</v>
      </c>
      <c r="P29" s="21">
        <v>28212000</v>
      </c>
      <c r="Q29" s="21">
        <v>28212000</v>
      </c>
      <c r="R29" s="20" t="s">
        <v>284</v>
      </c>
      <c r="S29" s="20" t="s">
        <v>67</v>
      </c>
      <c r="T29" s="18" t="s">
        <v>26</v>
      </c>
    </row>
    <row r="30" spans="1:20" ht="409.5">
      <c r="A30" s="8" t="s">
        <v>182</v>
      </c>
      <c r="B30" s="8" t="s">
        <v>174</v>
      </c>
      <c r="C30" s="15" t="s">
        <v>285</v>
      </c>
      <c r="D30" s="8" t="s">
        <v>258</v>
      </c>
      <c r="E30" s="8" t="s">
        <v>259</v>
      </c>
      <c r="F30" s="15" t="s">
        <v>26</v>
      </c>
      <c r="G30" s="15" t="s">
        <v>26</v>
      </c>
      <c r="H30" s="15" t="s">
        <v>26</v>
      </c>
      <c r="I30" s="15"/>
      <c r="J30" s="20" t="s">
        <v>286</v>
      </c>
      <c r="K30" s="8" t="s">
        <v>287</v>
      </c>
      <c r="L30" s="8" t="s">
        <v>288</v>
      </c>
      <c r="M30" s="16">
        <v>604125000</v>
      </c>
      <c r="N30" s="16">
        <v>8440000</v>
      </c>
      <c r="O30" s="16">
        <v>6510000</v>
      </c>
      <c r="P30" s="16">
        <v>4596000</v>
      </c>
      <c r="Q30" s="16">
        <v>4596000</v>
      </c>
      <c r="R30" s="8">
        <v>17020522</v>
      </c>
      <c r="S30" s="8" t="s">
        <v>67</v>
      </c>
      <c r="T30" s="18"/>
    </row>
    <row r="31" spans="1:20" ht="409.5">
      <c r="A31" s="8" t="s">
        <v>182</v>
      </c>
      <c r="B31" s="20" t="s">
        <v>174</v>
      </c>
      <c r="C31" s="19" t="s">
        <v>289</v>
      </c>
      <c r="D31" s="20" t="s">
        <v>258</v>
      </c>
      <c r="E31" s="8" t="s">
        <v>259</v>
      </c>
      <c r="F31" s="19" t="s">
        <v>26</v>
      </c>
      <c r="G31" s="19" t="s">
        <v>26</v>
      </c>
      <c r="H31" s="19" t="s">
        <v>26</v>
      </c>
      <c r="I31" s="19"/>
      <c r="J31" s="20" t="s">
        <v>290</v>
      </c>
      <c r="K31" s="20" t="s">
        <v>291</v>
      </c>
      <c r="L31" s="20" t="s">
        <v>126</v>
      </c>
      <c r="M31" s="21">
        <v>15000000</v>
      </c>
      <c r="N31" s="21">
        <v>2124000</v>
      </c>
      <c r="O31" s="21">
        <v>2124000</v>
      </c>
      <c r="P31" s="21">
        <v>1808000</v>
      </c>
      <c r="Q31" s="21">
        <v>1808000</v>
      </c>
      <c r="R31" s="20">
        <v>17030514</v>
      </c>
      <c r="S31" s="20" t="s">
        <v>67</v>
      </c>
      <c r="T31" s="18"/>
    </row>
    <row r="32" spans="1:20" ht="409.5">
      <c r="A32" s="8" t="s">
        <v>182</v>
      </c>
      <c r="B32" s="8" t="s">
        <v>174</v>
      </c>
      <c r="C32" s="15" t="s">
        <v>292</v>
      </c>
      <c r="D32" s="20" t="s">
        <v>258</v>
      </c>
      <c r="E32" s="8" t="s">
        <v>259</v>
      </c>
      <c r="F32" s="19" t="s">
        <v>26</v>
      </c>
      <c r="G32" s="19" t="s">
        <v>26</v>
      </c>
      <c r="H32" s="19" t="s">
        <v>26</v>
      </c>
      <c r="I32" s="19"/>
      <c r="J32" s="20" t="s">
        <v>293</v>
      </c>
      <c r="K32" s="8" t="s">
        <v>294</v>
      </c>
      <c r="L32" s="20" t="s">
        <v>126</v>
      </c>
      <c r="M32" s="16">
        <v>10000000</v>
      </c>
      <c r="N32" s="16">
        <v>8478000</v>
      </c>
      <c r="O32" s="16">
        <v>7845000</v>
      </c>
      <c r="P32" s="16">
        <v>5203000</v>
      </c>
      <c r="Q32" s="16">
        <v>5203000</v>
      </c>
      <c r="R32" s="8">
        <v>17020516</v>
      </c>
      <c r="S32" s="8" t="s">
        <v>67</v>
      </c>
      <c r="T32" s="18"/>
    </row>
    <row r="33" spans="1:20" ht="409.5">
      <c r="A33" s="8" t="s">
        <v>182</v>
      </c>
      <c r="B33" s="8" t="s">
        <v>174</v>
      </c>
      <c r="C33" s="15" t="s">
        <v>295</v>
      </c>
      <c r="D33" s="20" t="s">
        <v>258</v>
      </c>
      <c r="E33" s="8" t="s">
        <v>259</v>
      </c>
      <c r="F33" s="19" t="s">
        <v>26</v>
      </c>
      <c r="G33" s="19" t="s">
        <v>26</v>
      </c>
      <c r="H33" s="19" t="s">
        <v>26</v>
      </c>
      <c r="I33" s="19"/>
      <c r="J33" s="20" t="s">
        <v>296</v>
      </c>
      <c r="K33" s="8" t="s">
        <v>297</v>
      </c>
      <c r="L33" s="8" t="s">
        <v>126</v>
      </c>
      <c r="M33" s="16">
        <v>27000000</v>
      </c>
      <c r="N33" s="16">
        <v>10892000</v>
      </c>
      <c r="O33" s="16">
        <v>9351000</v>
      </c>
      <c r="P33" s="16">
        <v>8556000</v>
      </c>
      <c r="Q33" s="16">
        <v>8556000</v>
      </c>
      <c r="R33" s="8">
        <v>17040515</v>
      </c>
      <c r="S33" s="8" t="s">
        <v>67</v>
      </c>
      <c r="T33" s="18"/>
    </row>
    <row r="34" spans="1:20" ht="315">
      <c r="A34" s="8" t="s">
        <v>173</v>
      </c>
      <c r="B34" s="20" t="s">
        <v>174</v>
      </c>
      <c r="C34" s="19" t="s">
        <v>298</v>
      </c>
      <c r="D34" s="20" t="s">
        <v>299</v>
      </c>
      <c r="E34" s="20" t="s">
        <v>210</v>
      </c>
      <c r="F34" s="19" t="s">
        <v>26</v>
      </c>
      <c r="G34" s="19"/>
      <c r="H34" s="19"/>
      <c r="I34" s="19"/>
      <c r="J34" s="20" t="s">
        <v>300</v>
      </c>
      <c r="K34" s="8" t="s">
        <v>301</v>
      </c>
      <c r="L34" s="20" t="s">
        <v>180</v>
      </c>
      <c r="M34" s="21">
        <v>55000000</v>
      </c>
      <c r="N34" s="16"/>
      <c r="O34" s="16">
        <v>55000000</v>
      </c>
      <c r="P34" s="21">
        <v>55000000</v>
      </c>
      <c r="Q34" s="21">
        <v>55000000</v>
      </c>
      <c r="R34" s="8">
        <v>91111409</v>
      </c>
      <c r="S34" s="20"/>
      <c r="T34" s="18"/>
    </row>
    <row r="35" spans="1:20" ht="315">
      <c r="A35" s="8" t="s">
        <v>173</v>
      </c>
      <c r="B35" s="8" t="s">
        <v>174</v>
      </c>
      <c r="C35" s="15" t="s">
        <v>298</v>
      </c>
      <c r="D35" s="20" t="s">
        <v>299</v>
      </c>
      <c r="E35" s="8" t="s">
        <v>302</v>
      </c>
      <c r="F35" s="15" t="s">
        <v>26</v>
      </c>
      <c r="G35" s="15"/>
      <c r="H35" s="15"/>
      <c r="I35" s="15"/>
      <c r="J35" s="20" t="s">
        <v>300</v>
      </c>
      <c r="K35" s="8" t="s">
        <v>303</v>
      </c>
      <c r="L35" s="20" t="s">
        <v>180</v>
      </c>
      <c r="M35" s="16">
        <v>55000000</v>
      </c>
      <c r="N35" s="16"/>
      <c r="O35" s="16">
        <v>55000000</v>
      </c>
      <c r="P35" s="16">
        <v>55000000</v>
      </c>
      <c r="Q35" s="16">
        <v>55000000</v>
      </c>
      <c r="R35" s="8">
        <v>91121409</v>
      </c>
      <c r="S35" s="8"/>
      <c r="T35" s="18"/>
    </row>
    <row r="36" spans="1:20" ht="252">
      <c r="A36" s="8" t="s">
        <v>182</v>
      </c>
      <c r="B36" s="20" t="s">
        <v>174</v>
      </c>
      <c r="C36" s="19" t="s">
        <v>304</v>
      </c>
      <c r="D36" s="20" t="s">
        <v>299</v>
      </c>
      <c r="E36" s="20" t="s">
        <v>210</v>
      </c>
      <c r="F36" s="19" t="s">
        <v>26</v>
      </c>
      <c r="G36" s="19"/>
      <c r="H36" s="19"/>
      <c r="I36" s="19"/>
      <c r="J36" s="20" t="s">
        <v>228</v>
      </c>
      <c r="K36" s="20" t="s">
        <v>305</v>
      </c>
      <c r="L36" s="20" t="s">
        <v>242</v>
      </c>
      <c r="M36" s="21">
        <v>55000000</v>
      </c>
      <c r="N36" s="21">
        <v>55000000</v>
      </c>
      <c r="O36" s="21">
        <v>55000000</v>
      </c>
      <c r="P36" s="21">
        <v>55000000</v>
      </c>
      <c r="Q36" s="21">
        <v>55000000</v>
      </c>
      <c r="R36" s="20">
        <v>91121309</v>
      </c>
      <c r="S36" s="20"/>
      <c r="T36" s="18"/>
    </row>
    <row r="37" spans="1:20" ht="189">
      <c r="A37" s="8" t="s">
        <v>182</v>
      </c>
      <c r="B37" s="8" t="s">
        <v>174</v>
      </c>
      <c r="C37" s="15" t="s">
        <v>304</v>
      </c>
      <c r="D37" s="20" t="s">
        <v>299</v>
      </c>
      <c r="E37" s="8" t="s">
        <v>302</v>
      </c>
      <c r="F37" s="15" t="s">
        <v>26</v>
      </c>
      <c r="G37" s="15"/>
      <c r="H37" s="15"/>
      <c r="I37" s="15"/>
      <c r="J37" s="20" t="s">
        <v>228</v>
      </c>
      <c r="K37" s="34" t="s">
        <v>306</v>
      </c>
      <c r="L37" s="20" t="s">
        <v>242</v>
      </c>
      <c r="M37" s="16">
        <v>55000000</v>
      </c>
      <c r="N37" s="16">
        <v>55000000</v>
      </c>
      <c r="O37" s="16">
        <v>55000000</v>
      </c>
      <c r="P37" s="16">
        <v>55000000</v>
      </c>
      <c r="Q37" s="16">
        <v>55000000</v>
      </c>
      <c r="R37" s="20">
        <v>91131309</v>
      </c>
      <c r="S37" s="20"/>
      <c r="T37" s="18"/>
    </row>
    <row r="38" spans="1:20" ht="126">
      <c r="A38" s="8" t="s">
        <v>182</v>
      </c>
      <c r="B38" s="20" t="s">
        <v>174</v>
      </c>
      <c r="C38" s="19" t="s">
        <v>307</v>
      </c>
      <c r="D38" s="20" t="s">
        <v>299</v>
      </c>
      <c r="E38" s="20" t="s">
        <v>210</v>
      </c>
      <c r="F38" s="19" t="s">
        <v>26</v>
      </c>
      <c r="G38" s="19"/>
      <c r="H38" s="19"/>
      <c r="I38" s="19"/>
      <c r="J38" s="20" t="s">
        <v>228</v>
      </c>
      <c r="K38" s="20" t="s">
        <v>308</v>
      </c>
      <c r="L38" s="8" t="s">
        <v>212</v>
      </c>
      <c r="M38" s="16">
        <v>80000000</v>
      </c>
      <c r="N38" s="16">
        <v>80000000</v>
      </c>
      <c r="O38" s="16">
        <v>67758000</v>
      </c>
      <c r="P38" s="16">
        <v>67758000</v>
      </c>
      <c r="Q38" s="16">
        <v>67758000</v>
      </c>
      <c r="R38" s="8">
        <v>91121209</v>
      </c>
      <c r="S38" s="8"/>
      <c r="T38" s="18"/>
    </row>
    <row r="39" spans="1:20" ht="267.75">
      <c r="A39" s="8" t="s">
        <v>182</v>
      </c>
      <c r="B39" s="8" t="s">
        <v>174</v>
      </c>
      <c r="C39" s="15" t="s">
        <v>309</v>
      </c>
      <c r="D39" s="20" t="s">
        <v>299</v>
      </c>
      <c r="E39" s="8" t="s">
        <v>192</v>
      </c>
      <c r="F39" s="15" t="s">
        <v>26</v>
      </c>
      <c r="G39" s="15" t="s">
        <v>26</v>
      </c>
      <c r="H39" s="15" t="s">
        <v>26</v>
      </c>
      <c r="I39" s="15"/>
      <c r="J39" s="8" t="s">
        <v>310</v>
      </c>
      <c r="K39" s="8" t="s">
        <v>311</v>
      </c>
      <c r="L39" s="8" t="s">
        <v>312</v>
      </c>
      <c r="M39" s="16">
        <v>50000000</v>
      </c>
      <c r="N39" s="16">
        <v>10715000</v>
      </c>
      <c r="O39" s="16">
        <v>383000</v>
      </c>
      <c r="P39" s="16">
        <v>50000</v>
      </c>
      <c r="Q39" s="16">
        <v>50000</v>
      </c>
      <c r="R39" s="8" t="s">
        <v>313</v>
      </c>
      <c r="S39" s="8" t="s">
        <v>67</v>
      </c>
      <c r="T39" s="18"/>
    </row>
    <row r="40" spans="1:20" ht="157.5">
      <c r="A40" s="8" t="s">
        <v>182</v>
      </c>
      <c r="B40" s="8" t="s">
        <v>174</v>
      </c>
      <c r="C40" s="15" t="s">
        <v>314</v>
      </c>
      <c r="D40" s="20" t="s">
        <v>299</v>
      </c>
      <c r="E40" s="8" t="s">
        <v>315</v>
      </c>
      <c r="F40" s="15"/>
      <c r="G40" s="15"/>
      <c r="H40" s="15" t="s">
        <v>26</v>
      </c>
      <c r="I40" s="15"/>
      <c r="J40" s="8" t="s">
        <v>316</v>
      </c>
      <c r="K40" s="8" t="s">
        <v>317</v>
      </c>
      <c r="L40" s="8" t="s">
        <v>318</v>
      </c>
      <c r="M40" s="16">
        <v>20736000</v>
      </c>
      <c r="N40" s="16" t="s">
        <v>187</v>
      </c>
      <c r="O40" s="16" t="s">
        <v>187</v>
      </c>
      <c r="P40" s="16" t="s">
        <v>187</v>
      </c>
      <c r="Q40" s="16">
        <v>12736000</v>
      </c>
      <c r="R40" s="8" t="s">
        <v>319</v>
      </c>
      <c r="S40" s="8"/>
      <c r="T40" s="18"/>
    </row>
    <row r="41" spans="1:20" ht="157.5">
      <c r="A41" s="8" t="s">
        <v>182</v>
      </c>
      <c r="B41" s="8" t="s">
        <v>174</v>
      </c>
      <c r="C41" s="15" t="s">
        <v>314</v>
      </c>
      <c r="D41" s="20" t="s">
        <v>299</v>
      </c>
      <c r="E41" s="8" t="s">
        <v>177</v>
      </c>
      <c r="F41" s="15"/>
      <c r="G41" s="15" t="s">
        <v>26</v>
      </c>
      <c r="H41" s="15"/>
      <c r="I41" s="15"/>
      <c r="J41" s="8" t="s">
        <v>316</v>
      </c>
      <c r="K41" s="8" t="s">
        <v>320</v>
      </c>
      <c r="L41" s="8" t="s">
        <v>318</v>
      </c>
      <c r="M41" s="16">
        <v>73650000</v>
      </c>
      <c r="N41" s="16" t="s">
        <v>187</v>
      </c>
      <c r="O41" s="16" t="s">
        <v>187</v>
      </c>
      <c r="P41" s="16" t="s">
        <v>187</v>
      </c>
      <c r="Q41" s="16" t="s">
        <v>187</v>
      </c>
      <c r="R41" s="8" t="s">
        <v>319</v>
      </c>
      <c r="S41" s="8"/>
      <c r="T41" s="18"/>
    </row>
    <row r="42" spans="1:20" ht="330.75">
      <c r="A42" s="8" t="s">
        <v>182</v>
      </c>
      <c r="B42" s="20" t="s">
        <v>174</v>
      </c>
      <c r="C42" s="19" t="s">
        <v>321</v>
      </c>
      <c r="D42" s="20" t="s">
        <v>135</v>
      </c>
      <c r="E42" s="20" t="s">
        <v>8</v>
      </c>
      <c r="F42" s="19" t="s">
        <v>26</v>
      </c>
      <c r="G42" s="19"/>
      <c r="H42" s="19"/>
      <c r="I42" s="19"/>
      <c r="J42" s="20" t="s">
        <v>322</v>
      </c>
      <c r="K42" s="20" t="s">
        <v>323</v>
      </c>
      <c r="L42" s="20" t="s">
        <v>324</v>
      </c>
      <c r="M42" s="21">
        <v>423500000</v>
      </c>
      <c r="N42" s="21">
        <v>52000000</v>
      </c>
      <c r="O42" s="21">
        <v>52000000</v>
      </c>
      <c r="P42" s="21">
        <v>51465000</v>
      </c>
      <c r="Q42" s="21">
        <v>51465000</v>
      </c>
      <c r="R42" s="20" t="s">
        <v>325</v>
      </c>
      <c r="S42" s="20" t="s">
        <v>326</v>
      </c>
      <c r="T42" s="18" t="s">
        <v>26</v>
      </c>
    </row>
    <row r="43" spans="1:20" ht="409.5">
      <c r="A43" s="8" t="s">
        <v>182</v>
      </c>
      <c r="B43" s="20" t="s">
        <v>174</v>
      </c>
      <c r="C43" s="19" t="s">
        <v>327</v>
      </c>
      <c r="D43" s="20" t="s">
        <v>135</v>
      </c>
      <c r="E43" s="20" t="s">
        <v>192</v>
      </c>
      <c r="F43" s="19" t="s">
        <v>26</v>
      </c>
      <c r="G43" s="19" t="s">
        <v>26</v>
      </c>
      <c r="H43" s="19" t="s">
        <v>26</v>
      </c>
      <c r="I43" s="19"/>
      <c r="J43" s="20" t="s">
        <v>316</v>
      </c>
      <c r="K43" s="20" t="s">
        <v>328</v>
      </c>
      <c r="L43" s="20" t="s">
        <v>329</v>
      </c>
      <c r="M43" s="21">
        <v>243325000</v>
      </c>
      <c r="N43" s="21">
        <v>107895000</v>
      </c>
      <c r="O43" s="21">
        <v>98208000</v>
      </c>
      <c r="P43" s="21">
        <v>86632000</v>
      </c>
      <c r="Q43" s="21">
        <v>86632000</v>
      </c>
      <c r="R43" s="35" t="s">
        <v>330</v>
      </c>
      <c r="S43" s="20" t="s">
        <v>326</v>
      </c>
      <c r="T43" s="18" t="s">
        <v>26</v>
      </c>
    </row>
    <row r="44" spans="1:20" ht="409.5">
      <c r="A44" s="8" t="s">
        <v>182</v>
      </c>
      <c r="B44" s="20" t="s">
        <v>174</v>
      </c>
      <c r="C44" s="19" t="s">
        <v>331</v>
      </c>
      <c r="D44" s="20" t="s">
        <v>135</v>
      </c>
      <c r="E44" s="20" t="s">
        <v>192</v>
      </c>
      <c r="F44" s="15" t="s">
        <v>26</v>
      </c>
      <c r="G44" s="15" t="s">
        <v>26</v>
      </c>
      <c r="H44" s="15" t="s">
        <v>26</v>
      </c>
      <c r="I44" s="15"/>
      <c r="J44" s="20" t="s">
        <v>316</v>
      </c>
      <c r="K44" s="8" t="s">
        <v>332</v>
      </c>
      <c r="L44" s="20" t="s">
        <v>333</v>
      </c>
      <c r="M44" s="16">
        <v>589700000</v>
      </c>
      <c r="N44" s="16">
        <v>311759000</v>
      </c>
      <c r="O44" s="16">
        <v>136583000</v>
      </c>
      <c r="P44" s="16">
        <v>133198000</v>
      </c>
      <c r="Q44" s="16">
        <v>133198000</v>
      </c>
      <c r="R44" s="8" t="s">
        <v>334</v>
      </c>
      <c r="S44" s="20" t="s">
        <v>326</v>
      </c>
      <c r="T44" s="18" t="s">
        <v>26</v>
      </c>
    </row>
    <row r="45" spans="1:20" ht="409.5">
      <c r="A45" s="8" t="s">
        <v>172</v>
      </c>
      <c r="B45" s="20" t="s">
        <v>174</v>
      </c>
      <c r="C45" s="19">
        <v>661</v>
      </c>
      <c r="D45" s="20" t="s">
        <v>135</v>
      </c>
      <c r="E45" s="20" t="s">
        <v>192</v>
      </c>
      <c r="F45" s="19" t="s">
        <v>26</v>
      </c>
      <c r="G45" s="19" t="s">
        <v>26</v>
      </c>
      <c r="H45" s="19" t="s">
        <v>26</v>
      </c>
      <c r="I45" s="19"/>
      <c r="J45" s="20" t="s">
        <v>316</v>
      </c>
      <c r="K45" s="20" t="s">
        <v>335</v>
      </c>
      <c r="L45" s="20" t="s">
        <v>336</v>
      </c>
      <c r="M45" s="21">
        <v>300000000</v>
      </c>
      <c r="N45" s="21">
        <v>21059000</v>
      </c>
      <c r="O45" s="21"/>
      <c r="P45" s="21"/>
      <c r="Q45" s="21"/>
      <c r="R45" s="35" t="s">
        <v>337</v>
      </c>
      <c r="S45" s="20" t="s">
        <v>67</v>
      </c>
      <c r="T45" s="23"/>
    </row>
    <row r="46" spans="1:20" s="33" customFormat="1" ht="204.75">
      <c r="A46" s="8" t="s">
        <v>182</v>
      </c>
      <c r="B46" s="8" t="s">
        <v>174</v>
      </c>
      <c r="C46" s="15" t="s">
        <v>338</v>
      </c>
      <c r="D46" s="8" t="s">
        <v>135</v>
      </c>
      <c r="E46" s="20" t="s">
        <v>192</v>
      </c>
      <c r="F46" s="15" t="s">
        <v>26</v>
      </c>
      <c r="G46" s="15" t="s">
        <v>26</v>
      </c>
      <c r="H46" s="15" t="s">
        <v>26</v>
      </c>
      <c r="I46" s="15"/>
      <c r="J46" s="8" t="s">
        <v>339</v>
      </c>
      <c r="K46" s="8" t="s">
        <v>340</v>
      </c>
      <c r="L46" s="8" t="s">
        <v>341</v>
      </c>
      <c r="M46" s="16">
        <v>75000000</v>
      </c>
      <c r="N46" s="16">
        <v>64614000</v>
      </c>
      <c r="O46" s="16">
        <v>64110000</v>
      </c>
      <c r="P46" s="16">
        <v>64110000</v>
      </c>
      <c r="Q46" s="16">
        <v>64110000</v>
      </c>
      <c r="R46" s="8" t="s">
        <v>342</v>
      </c>
      <c r="S46" s="8" t="s">
        <v>67</v>
      </c>
      <c r="T46" s="18" t="s">
        <v>26</v>
      </c>
    </row>
    <row r="47" spans="1:20" ht="330.75">
      <c r="A47" s="8" t="s">
        <v>182</v>
      </c>
      <c r="B47" s="20" t="s">
        <v>174</v>
      </c>
      <c r="C47" s="19" t="s">
        <v>338</v>
      </c>
      <c r="D47" s="20" t="s">
        <v>135</v>
      </c>
      <c r="E47" s="20" t="s">
        <v>192</v>
      </c>
      <c r="F47" s="15" t="s">
        <v>26</v>
      </c>
      <c r="G47" s="15" t="s">
        <v>26</v>
      </c>
      <c r="H47" s="15" t="s">
        <v>26</v>
      </c>
      <c r="I47" s="19"/>
      <c r="J47" s="8" t="s">
        <v>339</v>
      </c>
      <c r="K47" s="20" t="s">
        <v>343</v>
      </c>
      <c r="L47" s="20" t="s">
        <v>344</v>
      </c>
      <c r="M47" s="21">
        <v>345750000</v>
      </c>
      <c r="N47" s="21">
        <v>65264000</v>
      </c>
      <c r="O47" s="21">
        <v>35734000</v>
      </c>
      <c r="P47" s="21">
        <v>26535000</v>
      </c>
      <c r="Q47" s="21">
        <v>26535000</v>
      </c>
      <c r="R47" s="20" t="s">
        <v>345</v>
      </c>
      <c r="S47" s="20" t="s">
        <v>67</v>
      </c>
      <c r="T47" s="18" t="s">
        <v>26</v>
      </c>
    </row>
    <row r="48" spans="1:20" ht="189">
      <c r="A48" s="8" t="s">
        <v>182</v>
      </c>
      <c r="B48" s="8" t="s">
        <v>174</v>
      </c>
      <c r="C48" s="15" t="s">
        <v>346</v>
      </c>
      <c r="D48" s="8" t="s">
        <v>135</v>
      </c>
      <c r="E48" s="8" t="s">
        <v>192</v>
      </c>
      <c r="F48" s="15" t="s">
        <v>26</v>
      </c>
      <c r="G48" s="15" t="s">
        <v>26</v>
      </c>
      <c r="H48" s="15" t="s">
        <v>26</v>
      </c>
      <c r="I48" s="15"/>
      <c r="J48" s="8" t="s">
        <v>347</v>
      </c>
      <c r="K48" s="8" t="s">
        <v>348</v>
      </c>
      <c r="L48" s="8" t="s">
        <v>349</v>
      </c>
      <c r="M48" s="16">
        <v>249000000</v>
      </c>
      <c r="N48" s="16">
        <v>77781000</v>
      </c>
      <c r="O48" s="16">
        <v>99114000</v>
      </c>
      <c r="P48" s="16">
        <v>98645000</v>
      </c>
      <c r="Q48" s="16">
        <v>98645000</v>
      </c>
      <c r="R48" s="8" t="s">
        <v>350</v>
      </c>
      <c r="S48" s="8" t="s">
        <v>67</v>
      </c>
      <c r="T48" s="18" t="s">
        <v>26</v>
      </c>
    </row>
    <row r="49" spans="1:20" ht="189">
      <c r="A49" s="8" t="s">
        <v>182</v>
      </c>
      <c r="B49" s="20" t="s">
        <v>174</v>
      </c>
      <c r="C49" s="19" t="s">
        <v>351</v>
      </c>
      <c r="D49" s="20" t="s">
        <v>135</v>
      </c>
      <c r="E49" s="20" t="s">
        <v>192</v>
      </c>
      <c r="F49" s="19" t="s">
        <v>26</v>
      </c>
      <c r="G49" s="19" t="s">
        <v>26</v>
      </c>
      <c r="H49" s="19" t="s">
        <v>26</v>
      </c>
      <c r="I49" s="19"/>
      <c r="J49" s="20" t="s">
        <v>316</v>
      </c>
      <c r="K49" s="20" t="s">
        <v>352</v>
      </c>
      <c r="L49" s="20" t="s">
        <v>353</v>
      </c>
      <c r="M49" s="21">
        <v>89750000</v>
      </c>
      <c r="N49" s="21">
        <v>26631000</v>
      </c>
      <c r="O49" s="21">
        <v>25105000</v>
      </c>
      <c r="P49" s="21">
        <v>24430000</v>
      </c>
      <c r="Q49" s="21">
        <v>24430000</v>
      </c>
      <c r="R49" s="20" t="s">
        <v>354</v>
      </c>
      <c r="S49" s="20" t="s">
        <v>67</v>
      </c>
      <c r="T49" s="18" t="s">
        <v>26</v>
      </c>
    </row>
    <row r="50" spans="1:20" ht="299.25">
      <c r="A50" s="8" t="s">
        <v>182</v>
      </c>
      <c r="B50" s="20" t="s">
        <v>174</v>
      </c>
      <c r="C50" s="19" t="s">
        <v>355</v>
      </c>
      <c r="D50" s="20" t="s">
        <v>135</v>
      </c>
      <c r="E50" s="20" t="s">
        <v>8</v>
      </c>
      <c r="F50" s="19" t="s">
        <v>26</v>
      </c>
      <c r="G50" s="19"/>
      <c r="H50" s="19"/>
      <c r="I50" s="19"/>
      <c r="J50" s="20" t="s">
        <v>356</v>
      </c>
      <c r="K50" s="20" t="s">
        <v>357</v>
      </c>
      <c r="L50" s="20" t="s">
        <v>358</v>
      </c>
      <c r="M50" s="21">
        <v>215650000</v>
      </c>
      <c r="N50" s="21">
        <v>87036000</v>
      </c>
      <c r="O50" s="21">
        <v>83944000</v>
      </c>
      <c r="P50" s="21">
        <v>81787000</v>
      </c>
      <c r="Q50" s="21">
        <v>81787000</v>
      </c>
      <c r="R50" s="20" t="s">
        <v>359</v>
      </c>
      <c r="S50" s="20"/>
      <c r="T50" s="18" t="s">
        <v>26</v>
      </c>
    </row>
    <row r="51" spans="1:20">
      <c r="A51" s="8"/>
      <c r="B51" s="8"/>
      <c r="C51" s="15"/>
      <c r="D51" s="8"/>
      <c r="E51" s="8"/>
      <c r="F51" s="15"/>
      <c r="G51" s="15"/>
      <c r="H51" s="15"/>
      <c r="I51" s="15"/>
      <c r="J51" s="8"/>
      <c r="K51" s="8"/>
      <c r="L51" s="29" t="s">
        <v>170</v>
      </c>
      <c r="M51" s="16">
        <f>SUM(M3:M50)</f>
        <v>9802286000</v>
      </c>
      <c r="N51" s="16">
        <f>SUM(N3:N50)</f>
        <v>3625865000</v>
      </c>
      <c r="O51" s="16">
        <f>SUM(O3:O50)</f>
        <v>3038221000</v>
      </c>
      <c r="P51" s="16">
        <f>SUM(P3:P50)</f>
        <v>2540816000</v>
      </c>
      <c r="Q51" s="16">
        <f>SUM(Q3:Q50)</f>
        <v>2474898000</v>
      </c>
      <c r="R51" s="30"/>
      <c r="S51" s="8"/>
      <c r="T51" s="16">
        <f>SUMIF(T3:T50,"Y",P3:P50)</f>
        <v>816216000</v>
      </c>
    </row>
    <row r="52" spans="1:20">
      <c r="A52" s="8"/>
      <c r="B52" s="8"/>
      <c r="C52" s="15"/>
      <c r="D52" s="8"/>
      <c r="E52" s="8"/>
      <c r="F52" s="15"/>
      <c r="G52" s="15"/>
      <c r="H52" s="15"/>
      <c r="I52" s="15"/>
      <c r="J52" s="8"/>
      <c r="K52" s="8"/>
      <c r="L52" s="34" t="s">
        <v>8</v>
      </c>
      <c r="M52" s="21">
        <f t="array" ref="M52">SUM(IF(F$3:F$50="y",M$3:M$50,0))</f>
        <v>9453400000</v>
      </c>
      <c r="N52" s="21">
        <f t="array" ref="N52">SUM(IF(F$3:F$50="y",N$3:N$50,0))</f>
        <v>3599819000</v>
      </c>
      <c r="O52" s="21">
        <f t="array" ref="O52">SUM(IF(F$3:F$50="y",O$3:O$50,0))</f>
        <v>2899179000</v>
      </c>
      <c r="P52" s="21">
        <f t="array" ref="P52">SUM(IF(F$3:F$50="y",P$3:P$50,0))</f>
        <v>2403537000</v>
      </c>
      <c r="Q52" s="21">
        <f t="array" ref="Q52">SUM(IF(F$3:F$50="y",Q$3:Q$50,0))</f>
        <v>2324883000</v>
      </c>
      <c r="R52" s="8"/>
      <c r="S52" s="8"/>
      <c r="T52" s="18"/>
    </row>
    <row r="53" spans="1:20">
      <c r="A53" s="8"/>
      <c r="B53" s="8"/>
      <c r="C53" s="15"/>
      <c r="D53" s="8"/>
      <c r="E53" s="8"/>
      <c r="F53" s="15"/>
      <c r="G53" s="15"/>
      <c r="H53" s="15"/>
      <c r="I53" s="15"/>
      <c r="J53" s="8"/>
      <c r="K53" s="8"/>
      <c r="L53" s="20" t="s">
        <v>9</v>
      </c>
      <c r="M53" s="21">
        <f t="array" ref="M53">SUM(IF(G$3:G$50="y",M$3:M$50,0))</f>
        <v>3491300000</v>
      </c>
      <c r="N53" s="21">
        <f t="array" ref="N53">SUM(IF(G$3:G$50="y",N$3:N$50,0))</f>
        <v>1076016000</v>
      </c>
      <c r="O53" s="21">
        <f t="array" ref="O53">SUM(IF(G$3:G$50="y",O$3:O$50,0))</f>
        <v>943343000</v>
      </c>
      <c r="P53" s="21">
        <f t="array" ref="P53">SUM(IF(G$3:G$50="y",P$3:P$50,0))</f>
        <v>888697000</v>
      </c>
      <c r="Q53" s="21">
        <f t="array" ref="Q53">SUM(IF(G$3:G$50="y",Q$3:Q$50,0))</f>
        <v>888697000</v>
      </c>
      <c r="R53" s="8"/>
      <c r="S53" s="8"/>
      <c r="T53" s="18"/>
    </row>
    <row r="54" spans="1:20">
      <c r="A54" s="8"/>
      <c r="B54" s="8"/>
      <c r="C54" s="15"/>
      <c r="D54" s="8"/>
      <c r="E54" s="8"/>
      <c r="F54" s="15"/>
      <c r="G54" s="15"/>
      <c r="H54" s="15"/>
      <c r="I54" s="15"/>
      <c r="J54" s="8"/>
      <c r="K54" s="8"/>
      <c r="L54" s="34" t="s">
        <v>10</v>
      </c>
      <c r="M54" s="21">
        <f t="array" ref="M54">SUM(IF(H$3:H$50="y",M$3:M$50,0))</f>
        <v>3199886000</v>
      </c>
      <c r="N54" s="21">
        <f t="array" ref="N54">SUM(IF(H$3:H$50="y",N$3:N$50,0))</f>
        <v>1057555000</v>
      </c>
      <c r="O54" s="21">
        <f t="array" ref="O54">SUM(IF(H$3:H$50="y",O$3:O$50,0))</f>
        <v>811886000</v>
      </c>
      <c r="P54" s="21">
        <f t="array" ref="P54">SUM(IF(H$3:H$50="y",P$3:P$50,0))</f>
        <v>758992000</v>
      </c>
      <c r="Q54" s="21">
        <f t="array" ref="Q54">SUM(IF(H$3:H$50="y",Q$3:Q$50,0))</f>
        <v>771728000</v>
      </c>
      <c r="R54" s="8"/>
      <c r="S54" s="8"/>
      <c r="T54" s="18"/>
    </row>
    <row r="55" spans="1:20">
      <c r="A55" s="20"/>
      <c r="B55" s="20"/>
      <c r="C55" s="19"/>
      <c r="D55" s="20"/>
      <c r="E55" s="20"/>
      <c r="F55" s="19"/>
      <c r="G55" s="19"/>
      <c r="H55" s="19"/>
      <c r="I55" s="19"/>
      <c r="J55" s="20"/>
      <c r="K55" s="20"/>
      <c r="L55" s="20" t="s">
        <v>11</v>
      </c>
      <c r="M55" s="21">
        <f t="array" ref="M55">SUM(IF(I$3:I$50="y",M$3:M$50,0))</f>
        <v>0</v>
      </c>
      <c r="N55" s="21">
        <f t="array" ref="N55">SUM(IF(I$3:I$50="y",N$3:N$50,0))</f>
        <v>0</v>
      </c>
      <c r="O55" s="21">
        <f t="array" ref="O55">SUM(IF(I$3:I$50="y",O$3:O$50,0))</f>
        <v>0</v>
      </c>
      <c r="P55" s="21">
        <f t="array" ref="P55">SUM(IF(I$3:I$50="y",P$3:P$50,0))</f>
        <v>0</v>
      </c>
      <c r="Q55" s="21">
        <f t="array" ref="Q55">SUM(IF(I$3:I$50="y",Q$3:Q$50,0))</f>
        <v>0</v>
      </c>
      <c r="R55" s="8"/>
      <c r="S55" s="20"/>
      <c r="T55" s="18"/>
    </row>
    <row r="56" spans="1:20" ht="16" thickBot="1">
      <c r="A56" s="8"/>
      <c r="B56" s="8"/>
      <c r="C56" s="15"/>
      <c r="D56" s="8"/>
      <c r="E56" s="8"/>
      <c r="F56" s="15"/>
      <c r="G56" s="15"/>
      <c r="H56" s="15"/>
      <c r="I56" s="15"/>
      <c r="J56" s="8"/>
      <c r="K56" s="8"/>
      <c r="L56" s="8"/>
      <c r="M56" s="15"/>
      <c r="N56" s="16"/>
      <c r="O56" s="16"/>
      <c r="P56" s="15"/>
      <c r="Q56" s="16"/>
      <c r="R56" s="8"/>
      <c r="S56" s="8"/>
      <c r="T56" s="18"/>
    </row>
    <row r="57" spans="1:20" ht="16" thickTop="1">
      <c r="A57" t="s">
        <v>387</v>
      </c>
      <c r="L57" t="s">
        <v>388</v>
      </c>
      <c r="M57" s="68">
        <f t="shared" ref="M57:O57" si="0">COUNTIF(M3:M50,"&gt;0")+COUNTIF(M3:M50,"(unknown)")</f>
        <v>48</v>
      </c>
      <c r="N57" s="68">
        <f t="shared" si="0"/>
        <v>44</v>
      </c>
      <c r="O57" s="68">
        <f t="shared" si="0"/>
        <v>45</v>
      </c>
      <c r="P57" s="68">
        <f>COUNTIF(P3:P50,"&gt;0")+COUNTIF(P3:P50,"(unknown)")</f>
        <v>46</v>
      </c>
      <c r="Q57" s="68">
        <f>COUNTIF(Q3:Q50,"&gt;0")+COUNTIF(Q3:Q50,"(unknown)")</f>
        <v>45</v>
      </c>
    </row>
    <row r="58" spans="1:20">
      <c r="M58" s="4"/>
      <c r="N58" s="4"/>
      <c r="O58" s="4"/>
      <c r="P58" s="4"/>
      <c r="Q58" s="4"/>
      <c r="R58" s="36"/>
    </row>
  </sheetData>
  <hyperlinks>
    <hyperlink ref="A1" r:id="rId1" display="S2004/A3004 (FY16)"/>
    <hyperlink ref="B1" r:id="rId2" display="S6354/A8554 (2014)"/>
    <hyperlink ref="C1" r:id="rId3" display="S2604/A3004 (2013)"/>
    <hyperlink ref="S3" r:id="rId4"/>
    <hyperlink ref="S10" r:id="rId5"/>
  </hyperlinks>
  <pageMargins left="0.75" right="0.75" top="1" bottom="1" header="0.5" footer="0.5"/>
  <pageSetup orientation="portrait" horizontalDpi="4294967292" verticalDpi="4294967292"/>
  <tableParts count="1">
    <tablePart r:id="rId6"/>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Summary</vt:lpstr>
      <vt:lpstr>FY14-16 Aid to Localities</vt:lpstr>
      <vt:lpstr>FY14-16 Capital</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 Yan Yoong</dc:creator>
  <cp:lastModifiedBy>Ren Yan Yoong</cp:lastModifiedBy>
  <dcterms:created xsi:type="dcterms:W3CDTF">2015-04-01T20:47:28Z</dcterms:created>
  <dcterms:modified xsi:type="dcterms:W3CDTF">2015-04-15T14:59:50Z</dcterms:modified>
</cp:coreProperties>
</file>